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F:\ARCHIVOS PAINA WEB\"/>
    </mc:Choice>
  </mc:AlternateContent>
  <xr:revisionPtr revIDLastSave="0" documentId="8_{66FD7330-C8AC-44FC-AE8A-7BF4F9BA0104}" xr6:coauthVersionLast="47" xr6:coauthVersionMax="47" xr10:uidLastSave="{00000000-0000-0000-0000-000000000000}"/>
  <bookViews>
    <workbookView xWindow="-120" yWindow="-120" windowWidth="20730" windowHeight="11160" activeTab="2" xr2:uid="{9F39EE48-3EE0-46B6-BDC4-F9365FE6703B}"/>
  </bookViews>
  <sheets>
    <sheet name="2021" sheetId="2" r:id="rId1"/>
    <sheet name="2022" sheetId="1" r:id="rId2"/>
    <sheet name="para informe " sheetId="3" r:id="rId3"/>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27" i="1" l="1"/>
  <c r="H27" i="1"/>
  <c r="I25" i="1"/>
  <c r="H25" i="1"/>
  <c r="I24" i="1"/>
  <c r="H24" i="1"/>
  <c r="I21" i="1"/>
  <c r="F26" i="3"/>
  <c r="F23" i="3"/>
  <c r="F20" i="3"/>
  <c r="F17" i="3"/>
  <c r="F14" i="3"/>
  <c r="F9" i="3"/>
  <c r="F5" i="3"/>
  <c r="F2" i="3"/>
  <c r="G13" i="3"/>
  <c r="E26" i="3"/>
  <c r="D26" i="3"/>
  <c r="B26" i="3"/>
  <c r="C14" i="3" s="1"/>
  <c r="I22" i="1"/>
  <c r="I17" i="1"/>
  <c r="I18" i="1"/>
  <c r="I19" i="1"/>
  <c r="I10" i="1"/>
  <c r="I11" i="1"/>
  <c r="H21" i="1"/>
  <c r="H22" i="1"/>
  <c r="H17" i="1"/>
  <c r="H18" i="1"/>
  <c r="H19" i="1"/>
  <c r="H10" i="1"/>
  <c r="H11" i="1"/>
  <c r="I13" i="1"/>
  <c r="I14" i="1"/>
  <c r="I15" i="1"/>
  <c r="H13" i="1"/>
  <c r="H14" i="1"/>
  <c r="H15" i="1"/>
  <c r="I29" i="1"/>
  <c r="I26" i="1"/>
  <c r="I23" i="1"/>
  <c r="I20" i="1"/>
  <c r="I16" i="1"/>
  <c r="I12" i="1"/>
  <c r="I9" i="1"/>
  <c r="H16" i="2"/>
  <c r="K32" i="2"/>
  <c r="J32" i="2"/>
  <c r="F32" i="2"/>
  <c r="G16" i="2" s="1"/>
  <c r="D32" i="2"/>
  <c r="E29" i="2" s="1"/>
  <c r="N29" i="2"/>
  <c r="H29" i="2"/>
  <c r="L29" i="2" s="1"/>
  <c r="N26" i="2"/>
  <c r="H26" i="2"/>
  <c r="N23" i="2"/>
  <c r="H23" i="2"/>
  <c r="L23" i="2" s="1"/>
  <c r="N20" i="2"/>
  <c r="H20" i="2"/>
  <c r="N16" i="2"/>
  <c r="L16" i="2"/>
  <c r="N12" i="2"/>
  <c r="H12" i="2"/>
  <c r="N9" i="2"/>
  <c r="L9" i="2"/>
  <c r="F32" i="1"/>
  <c r="D32" i="1"/>
  <c r="C5" i="3" l="1"/>
  <c r="C23" i="3"/>
  <c r="C9" i="3"/>
  <c r="C17" i="3"/>
  <c r="C2" i="3"/>
  <c r="C26" i="3" s="1"/>
  <c r="C20" i="3"/>
  <c r="N32" i="2"/>
  <c r="G12" i="2"/>
  <c r="G23" i="2"/>
  <c r="G9" i="2"/>
  <c r="G20" i="2"/>
  <c r="E20" i="2"/>
  <c r="E23" i="2"/>
  <c r="E9" i="2"/>
  <c r="E12" i="2"/>
  <c r="E16" i="2"/>
  <c r="G29" i="2"/>
  <c r="E26" i="2"/>
  <c r="G26" i="2"/>
  <c r="L12" i="2"/>
  <c r="L20" i="2"/>
  <c r="L26" i="2"/>
  <c r="H32" i="2"/>
  <c r="I12" i="2" s="1"/>
  <c r="O26" i="1"/>
  <c r="O12" i="1"/>
  <c r="O16" i="1"/>
  <c r="O20" i="1"/>
  <c r="O23" i="1"/>
  <c r="O29" i="1"/>
  <c r="O9" i="1"/>
  <c r="K32" i="1"/>
  <c r="L32" i="1"/>
  <c r="H12" i="1"/>
  <c r="M12" i="1" s="1"/>
  <c r="H16" i="1"/>
  <c r="M16" i="1" s="1"/>
  <c r="H20" i="1"/>
  <c r="M20" i="1" s="1"/>
  <c r="H23" i="1"/>
  <c r="M23" i="1" s="1"/>
  <c r="H26" i="1"/>
  <c r="M26" i="1" s="1"/>
  <c r="H29" i="1"/>
  <c r="M29" i="1" s="1"/>
  <c r="H9" i="1"/>
  <c r="M9" i="1" s="1"/>
  <c r="E20" i="1"/>
  <c r="G12" i="1"/>
  <c r="L32" i="2" l="1"/>
  <c r="I20" i="2"/>
  <c r="I29" i="2"/>
  <c r="I23" i="2"/>
  <c r="I16" i="2"/>
  <c r="I9" i="2"/>
  <c r="I26" i="2"/>
  <c r="O32" i="1"/>
  <c r="M32" i="1"/>
  <c r="H32" i="1"/>
  <c r="E9" i="1"/>
  <c r="E23" i="1"/>
  <c r="E12" i="1"/>
  <c r="E26" i="1"/>
  <c r="E16" i="1"/>
  <c r="E29" i="1"/>
  <c r="G23" i="1"/>
  <c r="G29" i="1"/>
  <c r="G16" i="1"/>
  <c r="G20" i="1"/>
  <c r="G9" i="1"/>
  <c r="G26" i="1"/>
  <c r="E32" i="1" l="1"/>
  <c r="J20" i="1"/>
  <c r="J26" i="1"/>
  <c r="J12" i="1"/>
  <c r="J29" i="1"/>
  <c r="J23" i="1"/>
  <c r="J16" i="1"/>
  <c r="J9" i="1"/>
</calcChain>
</file>

<file path=xl/sharedStrings.xml><?xml version="1.0" encoding="utf-8"?>
<sst xmlns="http://schemas.openxmlformats.org/spreadsheetml/2006/main" count="124" uniqueCount="77">
  <si>
    <t>SERVICIOS PERSONALES</t>
  </si>
  <si>
    <t>MATERIALES Y SUMINISTROS</t>
  </si>
  <si>
    <t>SERVICIOS GENERALES</t>
  </si>
  <si>
    <t>TRANSFERENCIAS, ASIGNACIONES, SUBSIDIOS Y OTRAS AYUDA</t>
  </si>
  <si>
    <t>BIENES MUEBLES, INMUEBLES E INTANGIBLES</t>
  </si>
  <si>
    <t>INVERSIÓN PÚBLICA</t>
  </si>
  <si>
    <t>DEUDA PÚBLICA</t>
  </si>
  <si>
    <t>CONCEPTO</t>
  </si>
  <si>
    <t>APROBADO</t>
  </si>
  <si>
    <t>MODIFICADO</t>
  </si>
  <si>
    <t>AUMENTOS/</t>
  </si>
  <si>
    <t>DISMINUCION</t>
  </si>
  <si>
    <t>DEVENGADO</t>
  </si>
  <si>
    <t>PAGADO</t>
  </si>
  <si>
    <t>SUBEJERCICIO</t>
  </si>
  <si>
    <t>ADEFAS</t>
  </si>
  <si>
    <t>Pensiones y jubilaciones</t>
  </si>
  <si>
    <t>Transferencias al resto del sector público</t>
  </si>
  <si>
    <t>Vehiculos y equipo de transporte</t>
  </si>
  <si>
    <t>Maquinaria y otros equipos, herramientas</t>
  </si>
  <si>
    <t>Servicios de arrendamiento</t>
  </si>
  <si>
    <t>Servicios profesionales, cientificos y tecnicos</t>
  </si>
  <si>
    <t>Obra publica del dominio público</t>
  </si>
  <si>
    <t>Adeudos de ejercicios fiscales anteriores (ADEFAS)</t>
  </si>
  <si>
    <t>Intereses de la deuda pública</t>
  </si>
  <si>
    <t>Combustibles y lubricantes</t>
  </si>
  <si>
    <t>Materiales y artículos de construcción y reparación</t>
  </si>
  <si>
    <t>Productos químicos, farmaceuticos y de laboratorios</t>
  </si>
  <si>
    <t>Remuneraciones al personal de carácter permanente</t>
  </si>
  <si>
    <t>Remuneraciones adicionales y especiales</t>
  </si>
  <si>
    <t>TOTAL</t>
  </si>
  <si>
    <t>ESTADO ANALITICO DEL EJERCICIO DEL PRESUPUESTO DE EGRESOS 2022</t>
  </si>
  <si>
    <t>CLASIFICACION POR OBJETO DEL GASTO (CAPITULO - CONCEPTO) DEL 1 DE ENERO AL 31 DE DICIEMBRE DE 2022</t>
  </si>
  <si>
    <t>El rubro mas importante en el presupuesto es el de SERVICIOS PERSONALES.</t>
  </si>
  <si>
    <t>El rubro que contempla una modificación mas alta es el de TRANSFERENCIAS, ASIGNACIONES, SUBSIDIOS Y OTRAS AYUDAS.</t>
  </si>
  <si>
    <t>Se consideraron maximo tres subcuentas de cada rubro que fueron las que se modificaron significativamente.</t>
  </si>
  <si>
    <t>Materiales y articulos de construcción y reparacion, productos químicos, farmaceuticos y de laboratorio, servicios de arrendamiento y servicios de comunicación tuvieron un aumento arriba de lo presupuestado originalmente.</t>
  </si>
  <si>
    <t>ESTADO ANALITICO DEL EJERCICIO DEL PRESUPUESTO DE EGRESOS 2021</t>
  </si>
  <si>
    <t>CLASIFICACION POR OBJETO DEL GASTO (CAPITULO - CONCEPTO) DEL 1 DE ENERO AL 31 DE DICIEMBRE DE 2021</t>
  </si>
  <si>
    <t>Servicios de instalacion, reparación, mantenimiento y conserv</t>
  </si>
  <si>
    <t>Materiales y articulos de construcción y reparacion, servicios profesionales, cientificos y tecnicos, Transferencias al resto del sector público y maquinaria y otros equipos tuvieron un aumento arriba de lo presupuestado originalmente.</t>
  </si>
  <si>
    <t>Se conoce como subejercicio del gasto público a todos los recursos que resultan de restar el gasto observado al gasto programado por el gobierno. Se habla de un subejercicio cuando alguna entidad pública no ha gastado lo que tenía autorizado para gastar en un ejercicio fiscal.</t>
  </si>
  <si>
    <t>SUBEJERCICIO  (presupuesto de egresos por ejercer)</t>
  </si>
  <si>
    <t>Dinero no gastado debe ser devuelto a la Secretaría de Hacienda. Así lo determina la Ley Federal de Presupuesto y Responsabilidad Hacendaria (LFPRH), que establece que si una entidad receptora de recursos públicos gasta menos de lo que tenía autorizado esos recursos deben ser devueltos. La Secretaría de Hacienda, entonces, puede redirigirlos los recursos a otros rubros.</t>
  </si>
  <si>
    <t>La Secretaría de Hacienda tiene la obligación de reportar cómo fueron reasignados los recursos derivados del subejercicio por unidad responsable y por programa presupuestario, pero no puede ser cuestionada la reasignación. Debe transparentar el destino, pero no argumentarlo.</t>
  </si>
  <si>
    <t>Ahí radica una problemática de la existencia de subejercicios: la posibilidad de transferir los recursos hacia otras prioridades de una administración. Aunque en la teoría un subejercicio es responsabilidad de la unidad pública que lo ejerce, en la realidad también es posible que la Secretaría de Hacienda no esté entregando los recursos de manera oportuna.</t>
  </si>
  <si>
    <t>Los subejercicios pueden representar ahorros o sobreestimación del gasto. También pueden reflejar que cierta partida no es prioritaria para la gestión en turno. El subejercicio del gasto público no puede calificarse sin contexto, pero podría mejorarse la claridad y el criterio con el que se destinan los recursos que no fueron utilizados.</t>
  </si>
  <si>
    <t>ADEFAS (Adeudos de Ejercicios Fiscales Anteriores); Son asignaciones destinadas a cubrir las erogaciones devengadas y pendientes de liquidar al cierre del ejercicio fiscal anterior, derivadas de la contratación de bienes y servicios requeridos en el desempeño de las funciones de los entes públicos, para las cuales existió asignación presupuestal con saldo disponible al cierre del ejercicio fiscal en que se devengaron. Se pagan con recursos de ejercicios siguientes al ejercicio en que fueron creados (devengados)</t>
  </si>
  <si>
    <t>(Presupuesto de egresos devengado)</t>
  </si>
  <si>
    <t xml:space="preserve">Concepto </t>
  </si>
  <si>
    <t xml:space="preserve">Total </t>
  </si>
  <si>
    <t>Presupuesto aprobado</t>
  </si>
  <si>
    <t xml:space="preserve">Porcentaje que representa del presupuesto </t>
  </si>
  <si>
    <t xml:space="preserve">Aumentos / Disminución </t>
  </si>
  <si>
    <t xml:space="preserve">Presupuesto Modificado </t>
  </si>
  <si>
    <t xml:space="preserve">Porcentaje de aumento o disminución </t>
  </si>
  <si>
    <t xml:space="preserve">   Remuneraciones al personal de carácter permanente</t>
  </si>
  <si>
    <t xml:space="preserve">   Remuneraciones adicionales y especiales</t>
  </si>
  <si>
    <t xml:space="preserve">   Combustibles y lubricantes</t>
  </si>
  <si>
    <t xml:space="preserve">   Materiales y artículos de construcción y reparación</t>
  </si>
  <si>
    <t xml:space="preserve">   Productos químicos, farmaceuticos y de laboratorios</t>
  </si>
  <si>
    <t xml:space="preserve">   Servicios de arrendamiento</t>
  </si>
  <si>
    <t xml:space="preserve">   Servicios profesionales, cientificos y tecnicos</t>
  </si>
  <si>
    <t xml:space="preserve">   Servicios de comunicación</t>
  </si>
  <si>
    <t xml:space="preserve">   Pensiones y jubilaciones</t>
  </si>
  <si>
    <t xml:space="preserve">   Transferencias al resto del sector público</t>
  </si>
  <si>
    <t xml:space="preserve">   Vehiculos y equipo de transporte</t>
  </si>
  <si>
    <t xml:space="preserve">   Maquinaria y otros equipos, herramientas</t>
  </si>
  <si>
    <t xml:space="preserve">   Obra publica del dominio público</t>
  </si>
  <si>
    <t xml:space="preserve">   Adeudos de ejercicios fiscales anteriores (ADEFAS)</t>
  </si>
  <si>
    <t xml:space="preserve">   Intereses de la deuda pública</t>
  </si>
  <si>
    <t xml:space="preserve">   Servicios de instalación, reparación, mantenimiento y conservación</t>
  </si>
  <si>
    <t>Porcentaje que representa del presupuesto Mod.</t>
  </si>
  <si>
    <t xml:space="preserve">    Intereses de la deuda pública</t>
  </si>
  <si>
    <t xml:space="preserve">% que representa del presupuesto </t>
  </si>
  <si>
    <t>% que representa del total del Aumento</t>
  </si>
  <si>
    <t xml:space="preserve">% de aumento o disminución del presupuesto original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</si>
</sst>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7" x14ac:knownFonts="1">
    <font>
      <sz val="11"/>
      <color theme="1"/>
      <name val="Calibri"/>
      <family val="2"/>
      <scheme val="minor"/>
    </font>
    <font>
      <sz val="11"/>
      <color theme="1"/>
      <name val="Calibri"/>
      <family val="2"/>
      <scheme val="minor"/>
    </font>
    <font>
      <b/>
      <sz val="11"/>
      <color theme="1"/>
      <name val="Calibri"/>
      <family val="2"/>
      <scheme val="minor"/>
    </font>
    <font>
      <sz val="10"/>
      <color theme="1"/>
      <name val="Calibri"/>
      <family val="2"/>
      <scheme val="minor"/>
    </font>
    <font>
      <u/>
      <sz val="11"/>
      <color theme="1"/>
      <name val="Calibri"/>
      <family val="2"/>
      <scheme val="minor"/>
    </font>
    <font>
      <sz val="11"/>
      <color rgb="FFFF0000"/>
      <name val="Calibri"/>
      <family val="2"/>
      <scheme val="minor"/>
    </font>
    <font>
      <b/>
      <u/>
      <sz val="11"/>
      <color theme="1"/>
      <name val="Calibri"/>
      <family val="2"/>
      <scheme val="minor"/>
    </font>
  </fonts>
  <fills count="6">
    <fill>
      <patternFill patternType="none"/>
    </fill>
    <fill>
      <patternFill patternType="gray125"/>
    </fill>
    <fill>
      <patternFill patternType="solid">
        <fgColor rgb="FF92D050"/>
        <bgColor indexed="64"/>
      </patternFill>
    </fill>
    <fill>
      <patternFill patternType="solid">
        <fgColor rgb="FFFFFF00"/>
        <bgColor indexed="64"/>
      </patternFill>
    </fill>
    <fill>
      <patternFill patternType="solid">
        <fgColor rgb="FFFF0000"/>
        <bgColor indexed="64"/>
      </patternFill>
    </fill>
    <fill>
      <patternFill patternType="solid">
        <fgColor rgb="FF00B0F0"/>
        <bgColor indexed="64"/>
      </patternFill>
    </fill>
  </fills>
  <borders count="1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diagonal/>
    </border>
    <border>
      <left style="thin">
        <color indexed="64"/>
      </left>
      <right style="medium">
        <color indexed="64"/>
      </right>
      <top/>
      <bottom style="medium">
        <color indexed="64"/>
      </bottom>
      <diagonal/>
    </border>
    <border>
      <left style="thin">
        <color indexed="64"/>
      </left>
      <right/>
      <top style="medium">
        <color indexed="64"/>
      </top>
      <bottom style="medium">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93">
    <xf numFmtId="0" fontId="0" fillId="0" borderId="0" xfId="0"/>
    <xf numFmtId="4" fontId="0" fillId="0" borderId="0" xfId="0" applyNumberFormat="1"/>
    <xf numFmtId="9" fontId="0" fillId="0" borderId="0" xfId="2" applyFont="1"/>
    <xf numFmtId="9" fontId="0" fillId="2" borderId="0" xfId="2" applyFont="1" applyFill="1"/>
    <xf numFmtId="0" fontId="3" fillId="0" borderId="0" xfId="0" applyFont="1"/>
    <xf numFmtId="4" fontId="3" fillId="0" borderId="0" xfId="0" applyNumberFormat="1" applyFont="1"/>
    <xf numFmtId="0" fontId="4" fillId="0" borderId="0" xfId="0" applyFont="1"/>
    <xf numFmtId="9" fontId="3" fillId="0" borderId="0" xfId="2" applyFont="1"/>
    <xf numFmtId="4" fontId="0" fillId="3" borderId="0" xfId="0" applyNumberFormat="1" applyFill="1"/>
    <xf numFmtId="0" fontId="0" fillId="0" borderId="1" xfId="0" applyBorder="1"/>
    <xf numFmtId="0" fontId="0" fillId="0" borderId="3" xfId="0" applyBorder="1"/>
    <xf numFmtId="0" fontId="0" fillId="0" borderId="4" xfId="0" applyBorder="1"/>
    <xf numFmtId="0" fontId="0" fillId="0" borderId="5" xfId="0" applyBorder="1"/>
    <xf numFmtId="0" fontId="0" fillId="0" borderId="6" xfId="0" applyBorder="1"/>
    <xf numFmtId="0" fontId="0" fillId="0" borderId="7" xfId="0" applyBorder="1"/>
    <xf numFmtId="4" fontId="0" fillId="0" borderId="8" xfId="0" applyNumberFormat="1" applyBorder="1"/>
    <xf numFmtId="4" fontId="0" fillId="0" borderId="9" xfId="0" applyNumberFormat="1" applyBorder="1"/>
    <xf numFmtId="4" fontId="0" fillId="0" borderId="2" xfId="0" applyNumberFormat="1" applyBorder="1"/>
    <xf numFmtId="0" fontId="0" fillId="0" borderId="2" xfId="0" applyBorder="1"/>
    <xf numFmtId="0" fontId="2" fillId="0" borderId="0" xfId="0" applyFont="1"/>
    <xf numFmtId="0" fontId="0" fillId="3" borderId="0" xfId="0" applyFill="1"/>
    <xf numFmtId="9" fontId="0" fillId="0" borderId="0" xfId="2" applyFont="1" applyFill="1"/>
    <xf numFmtId="43" fontId="3" fillId="0" borderId="0" xfId="1" applyFont="1"/>
    <xf numFmtId="0" fontId="0" fillId="0" borderId="10" xfId="0" applyBorder="1"/>
    <xf numFmtId="0" fontId="0" fillId="0" borderId="11" xfId="0" applyBorder="1"/>
    <xf numFmtId="4" fontId="0" fillId="0" borderId="11" xfId="0" applyNumberFormat="1" applyBorder="1"/>
    <xf numFmtId="0" fontId="0" fillId="0" borderId="8" xfId="0" applyBorder="1"/>
    <xf numFmtId="0" fontId="0" fillId="4" borderId="4" xfId="0" applyFill="1" applyBorder="1"/>
    <xf numFmtId="0" fontId="0" fillId="4" borderId="6" xfId="0" applyFill="1" applyBorder="1"/>
    <xf numFmtId="4" fontId="2" fillId="0" borderId="8" xfId="0" applyNumberFormat="1" applyFont="1" applyBorder="1"/>
    <xf numFmtId="4" fontId="5" fillId="0" borderId="0" xfId="0" applyNumberFormat="1" applyFont="1"/>
    <xf numFmtId="0" fontId="5" fillId="0" borderId="0" xfId="0" applyFont="1"/>
    <xf numFmtId="4" fontId="5" fillId="0" borderId="9" xfId="0" applyNumberFormat="1" applyFont="1" applyBorder="1"/>
    <xf numFmtId="4" fontId="5" fillId="0" borderId="2" xfId="0" applyNumberFormat="1" applyFont="1" applyBorder="1"/>
    <xf numFmtId="4" fontId="5" fillId="0" borderId="8" xfId="0" applyNumberFormat="1" applyFont="1" applyBorder="1"/>
    <xf numFmtId="9" fontId="0" fillId="0" borderId="0" xfId="0" applyNumberFormat="1"/>
    <xf numFmtId="9" fontId="0" fillId="3" borderId="0" xfId="2" applyFont="1" applyFill="1"/>
    <xf numFmtId="9" fontId="0" fillId="5" borderId="0" xfId="2" applyFont="1" applyFill="1"/>
    <xf numFmtId="9" fontId="2" fillId="0" borderId="2" xfId="2" applyFont="1" applyFill="1" applyBorder="1"/>
    <xf numFmtId="4" fontId="3" fillId="0" borderId="2" xfId="0" applyNumberFormat="1" applyFont="1" applyBorder="1"/>
    <xf numFmtId="9" fontId="3" fillId="0" borderId="2" xfId="2" applyFont="1" applyFill="1" applyBorder="1"/>
    <xf numFmtId="9" fontId="0" fillId="0" borderId="2" xfId="2" applyFont="1" applyFill="1" applyBorder="1"/>
    <xf numFmtId="4" fontId="3" fillId="0" borderId="6" xfId="0" applyNumberFormat="1" applyFont="1" applyBorder="1"/>
    <xf numFmtId="9" fontId="0" fillId="0" borderId="6" xfId="2" applyFont="1" applyFill="1" applyBorder="1"/>
    <xf numFmtId="4" fontId="0" fillId="0" borderId="6" xfId="0" applyNumberFormat="1" applyBorder="1"/>
    <xf numFmtId="0" fontId="6" fillId="0" borderId="12" xfId="0" applyFont="1" applyBorder="1"/>
    <xf numFmtId="4" fontId="0" fillId="0" borderId="13" xfId="0" applyNumberFormat="1" applyBorder="1"/>
    <xf numFmtId="9" fontId="0" fillId="0" borderId="13" xfId="2" applyFont="1" applyFill="1" applyBorder="1"/>
    <xf numFmtId="9" fontId="0" fillId="0" borderId="14" xfId="2" applyFont="1" applyFill="1" applyBorder="1"/>
    <xf numFmtId="4" fontId="3" fillId="0" borderId="7" xfId="0" applyNumberFormat="1" applyFont="1" applyBorder="1"/>
    <xf numFmtId="9" fontId="0" fillId="0" borderId="7" xfId="2" applyFont="1" applyFill="1" applyBorder="1"/>
    <xf numFmtId="4" fontId="0" fillId="0" borderId="7" xfId="0" applyNumberFormat="1" applyBorder="1"/>
    <xf numFmtId="0" fontId="2" fillId="0" borderId="0" xfId="0" applyFont="1" applyAlignment="1">
      <alignment horizontal="center"/>
    </xf>
    <xf numFmtId="4" fontId="2" fillId="0" borderId="5" xfId="0" applyNumberFormat="1" applyFont="1" applyBorder="1"/>
    <xf numFmtId="4" fontId="0" fillId="0" borderId="1" xfId="0" applyNumberFormat="1" applyBorder="1"/>
    <xf numFmtId="9" fontId="2" fillId="0" borderId="6" xfId="2" applyFont="1" applyFill="1" applyBorder="1"/>
    <xf numFmtId="4" fontId="2" fillId="0" borderId="13" xfId="0" applyNumberFormat="1" applyFont="1" applyBorder="1"/>
    <xf numFmtId="9" fontId="2" fillId="0" borderId="13" xfId="2" applyFont="1" applyFill="1" applyBorder="1"/>
    <xf numFmtId="9" fontId="3" fillId="0" borderId="6" xfId="2" applyFont="1" applyFill="1" applyBorder="1"/>
    <xf numFmtId="9" fontId="3" fillId="0" borderId="7" xfId="2" applyFont="1" applyFill="1" applyBorder="1"/>
    <xf numFmtId="9" fontId="2" fillId="0" borderId="7" xfId="2" applyFont="1" applyFill="1" applyBorder="1"/>
    <xf numFmtId="9" fontId="1" fillId="0" borderId="14" xfId="2" applyFont="1" applyFill="1" applyBorder="1"/>
    <xf numFmtId="0" fontId="2" fillId="0" borderId="6" xfId="0" applyFont="1" applyBorder="1" applyAlignment="1">
      <alignment horizontal="center"/>
    </xf>
    <xf numFmtId="0" fontId="2" fillId="0" borderId="6" xfId="0" applyFont="1" applyBorder="1" applyAlignment="1">
      <alignment horizontal="center" vertical="center" wrapText="1"/>
    </xf>
    <xf numFmtId="0" fontId="2" fillId="0" borderId="6" xfId="0" applyFont="1" applyBorder="1" applyAlignment="1">
      <alignment horizontal="center" wrapText="1"/>
    </xf>
    <xf numFmtId="0" fontId="0" fillId="0" borderId="15" xfId="0" applyBorder="1"/>
    <xf numFmtId="4" fontId="3" fillId="0" borderId="11" xfId="0" applyNumberFormat="1" applyFont="1" applyBorder="1"/>
    <xf numFmtId="9" fontId="0" fillId="0" borderId="11" xfId="2" applyFont="1" applyFill="1" applyBorder="1"/>
    <xf numFmtId="9" fontId="1" fillId="0" borderId="16" xfId="2" applyFont="1" applyFill="1" applyBorder="1"/>
    <xf numFmtId="9" fontId="1" fillId="0" borderId="2" xfId="2" applyFont="1" applyFill="1" applyBorder="1"/>
    <xf numFmtId="0" fontId="0" fillId="0" borderId="4" xfId="0" applyBorder="1" applyAlignment="1">
      <alignment horizontal="center"/>
    </xf>
    <xf numFmtId="9" fontId="2" fillId="0" borderId="17" xfId="2" applyFont="1" applyBorder="1"/>
    <xf numFmtId="9" fontId="0" fillId="0" borderId="7" xfId="2" applyFont="1" applyBorder="1"/>
    <xf numFmtId="9" fontId="0" fillId="0" borderId="6" xfId="2" applyFont="1" applyBorder="1"/>
    <xf numFmtId="9" fontId="0" fillId="0" borderId="2" xfId="2" applyFont="1" applyBorder="1"/>
    <xf numFmtId="9" fontId="0" fillId="0" borderId="17" xfId="2" applyFont="1" applyBorder="1"/>
    <xf numFmtId="9" fontId="2" fillId="0" borderId="7" xfId="2" applyFont="1" applyBorder="1"/>
    <xf numFmtId="0" fontId="0" fillId="0" borderId="1" xfId="0" applyBorder="1" applyAlignment="1">
      <alignment horizontal="center"/>
    </xf>
    <xf numFmtId="0" fontId="0" fillId="0" borderId="6" xfId="0" applyBorder="1" applyAlignment="1">
      <alignment horizontal="center"/>
    </xf>
    <xf numFmtId="0" fontId="0" fillId="0" borderId="5" xfId="0" applyBorder="1" applyAlignment="1">
      <alignment horizontal="center"/>
    </xf>
    <xf numFmtId="0" fontId="0" fillId="0" borderId="7" xfId="0" applyBorder="1" applyAlignment="1">
      <alignment horizontal="center"/>
    </xf>
    <xf numFmtId="0" fontId="0" fillId="0" borderId="6" xfId="0" applyBorder="1" applyAlignment="1">
      <alignment horizontal="center" vertical="center"/>
    </xf>
    <xf numFmtId="0" fontId="0" fillId="0" borderId="3" xfId="0" applyBorder="1" applyAlignment="1">
      <alignment horizontal="center"/>
    </xf>
    <xf numFmtId="0" fontId="0" fillId="0" borderId="4" xfId="0" applyBorder="1" applyAlignment="1">
      <alignment horizontal="center"/>
    </xf>
    <xf numFmtId="0" fontId="0" fillId="0" borderId="0" xfId="0" applyAlignment="1">
      <alignment horizontal="left" vertical="top" wrapText="1"/>
    </xf>
    <xf numFmtId="0" fontId="0" fillId="0" borderId="6" xfId="0" applyBorder="1" applyAlignment="1">
      <alignment horizontal="center" wrapText="1"/>
    </xf>
    <xf numFmtId="0" fontId="0" fillId="0" borderId="7" xfId="0" applyBorder="1" applyAlignment="1">
      <alignment horizontal="center" wrapText="1"/>
    </xf>
    <xf numFmtId="0" fontId="0" fillId="0" borderId="3" xfId="0" applyBorder="1" applyAlignment="1">
      <alignment horizontal="center" wrapText="1"/>
    </xf>
    <xf numFmtId="0" fontId="0" fillId="0" borderId="5" xfId="0" applyBorder="1" applyAlignment="1">
      <alignment horizontal="center" wrapText="1"/>
    </xf>
    <xf numFmtId="4" fontId="0" fillId="0" borderId="0" xfId="0" applyNumberFormat="1" applyFill="1"/>
    <xf numFmtId="10" fontId="0" fillId="3" borderId="0" xfId="2" applyNumberFormat="1" applyFont="1" applyFill="1"/>
    <xf numFmtId="10" fontId="0" fillId="0" borderId="0" xfId="2" applyNumberFormat="1" applyFont="1" applyFill="1"/>
    <xf numFmtId="10" fontId="0" fillId="0" borderId="14" xfId="2" applyNumberFormat="1" applyFont="1" applyFill="1" applyBorder="1"/>
  </cellXfs>
  <cellStyles count="3">
    <cellStyle name="Millares" xfId="1" builtinId="3"/>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FB5A24-A5B3-4829-A416-9DA352935365}">
  <dimension ref="B3:P52"/>
  <sheetViews>
    <sheetView topLeftCell="C1" zoomScale="110" zoomScaleNormal="110" workbookViewId="0">
      <selection activeCell="H32" sqref="H32"/>
    </sheetView>
  </sheetViews>
  <sheetFormatPr baseColWidth="10" defaultRowHeight="15" x14ac:dyDescent="0.25"/>
  <cols>
    <col min="3" max="3" width="44.5703125" customWidth="1"/>
    <col min="4" max="4" width="16" customWidth="1"/>
    <col min="5" max="5" width="11.5703125" customWidth="1"/>
    <col min="6" max="6" width="13.7109375" customWidth="1"/>
    <col min="7" max="7" width="12" bestFit="1" customWidth="1"/>
    <col min="8" max="8" width="15.28515625" customWidth="1"/>
    <col min="10" max="10" width="16.140625" customWidth="1"/>
    <col min="11" max="11" width="16.42578125" customWidth="1"/>
    <col min="12" max="12" width="13.85546875" customWidth="1"/>
    <col min="14" max="14" width="13.140625" customWidth="1"/>
    <col min="16" max="16" width="12.7109375" bestFit="1" customWidth="1"/>
  </cols>
  <sheetData>
    <row r="3" spans="2:14" x14ac:dyDescent="0.25">
      <c r="B3" t="s">
        <v>37</v>
      </c>
    </row>
    <row r="4" spans="2:14" x14ac:dyDescent="0.25">
      <c r="B4" t="s">
        <v>38</v>
      </c>
    </row>
    <row r="6" spans="2:14" x14ac:dyDescent="0.25">
      <c r="B6" s="82" t="s">
        <v>7</v>
      </c>
      <c r="C6" s="83"/>
      <c r="D6" s="13" t="s">
        <v>8</v>
      </c>
      <c r="E6" s="11"/>
      <c r="F6" s="13" t="s">
        <v>10</v>
      </c>
      <c r="G6" s="11"/>
      <c r="H6" s="13" t="s">
        <v>9</v>
      </c>
      <c r="I6" s="11"/>
      <c r="J6" s="13" t="s">
        <v>12</v>
      </c>
      <c r="K6" s="13" t="s">
        <v>13</v>
      </c>
      <c r="L6" s="27" t="s">
        <v>14</v>
      </c>
      <c r="M6" s="10"/>
      <c r="N6" s="28" t="s">
        <v>15</v>
      </c>
    </row>
    <row r="7" spans="2:14" x14ac:dyDescent="0.25">
      <c r="B7" s="12"/>
      <c r="C7" s="9"/>
      <c r="D7" s="14"/>
      <c r="E7" s="9"/>
      <c r="F7" s="14" t="s">
        <v>11</v>
      </c>
      <c r="G7" s="9"/>
      <c r="H7" s="14"/>
      <c r="I7" s="9"/>
      <c r="J7" s="14"/>
      <c r="K7" s="14"/>
      <c r="L7" s="9"/>
      <c r="M7" s="12"/>
      <c r="N7" s="14"/>
    </row>
    <row r="8" spans="2:14" x14ac:dyDescent="0.25">
      <c r="M8" s="23"/>
      <c r="N8" s="24"/>
    </row>
    <row r="9" spans="2:14" x14ac:dyDescent="0.25">
      <c r="B9" s="6" t="s">
        <v>0</v>
      </c>
      <c r="D9" s="8">
        <v>481373286.68000001</v>
      </c>
      <c r="E9" s="3">
        <f>D9/D32</f>
        <v>0.31436882072001332</v>
      </c>
      <c r="F9" s="8">
        <v>38031407.810000002</v>
      </c>
      <c r="G9" s="21">
        <f>F9/F32</f>
        <v>0.17010774266815365</v>
      </c>
      <c r="H9" s="1">
        <v>519404694.49000001</v>
      </c>
      <c r="I9" s="2">
        <f>H9/H32</f>
        <v>0.2959891624231093</v>
      </c>
      <c r="J9" s="1">
        <v>519404694.49000001</v>
      </c>
      <c r="K9" s="1">
        <v>512299465.89999998</v>
      </c>
      <c r="L9" s="8">
        <f>H9-J9</f>
        <v>0</v>
      </c>
      <c r="M9" s="23"/>
      <c r="N9" s="25">
        <f>J9-K9</f>
        <v>7105228.5900000334</v>
      </c>
    </row>
    <row r="10" spans="2:14" x14ac:dyDescent="0.25">
      <c r="B10" t="s">
        <v>28</v>
      </c>
      <c r="D10" s="5">
        <v>331952999.75999999</v>
      </c>
      <c r="E10" s="7"/>
      <c r="F10" s="5">
        <v>18860866.379999999</v>
      </c>
      <c r="H10" s="1"/>
      <c r="I10" s="2"/>
      <c r="L10" s="1"/>
      <c r="M10" s="23"/>
      <c r="N10" s="25"/>
    </row>
    <row r="11" spans="2:14" x14ac:dyDescent="0.25">
      <c r="B11" t="s">
        <v>29</v>
      </c>
      <c r="D11" s="5">
        <v>55327119.740000002</v>
      </c>
      <c r="E11" s="7"/>
      <c r="F11" s="5">
        <v>20205516.559999999</v>
      </c>
      <c r="H11" s="1"/>
      <c r="I11" s="2"/>
      <c r="L11" s="1"/>
      <c r="M11" s="23"/>
      <c r="N11" s="25"/>
    </row>
    <row r="12" spans="2:14" x14ac:dyDescent="0.25">
      <c r="B12" s="6" t="s">
        <v>1</v>
      </c>
      <c r="D12" s="8">
        <v>157971069.78</v>
      </c>
      <c r="E12" s="2">
        <f>D12/D32</f>
        <v>0.1031656310991568</v>
      </c>
      <c r="F12" s="8">
        <v>15099927.369999999</v>
      </c>
      <c r="G12" s="21">
        <f>F12/F32</f>
        <v>6.7539297314373331E-2</v>
      </c>
      <c r="H12" s="8">
        <f>D12+F12</f>
        <v>173070997.15000001</v>
      </c>
      <c r="I12" s="2">
        <f>H12/H32</f>
        <v>9.8626639361549126E-2</v>
      </c>
      <c r="J12" s="1">
        <v>173070997.15000001</v>
      </c>
      <c r="K12" s="1">
        <v>173050694.93000001</v>
      </c>
      <c r="L12" s="8">
        <f t="shared" ref="L12:L29" si="0">H12-J12</f>
        <v>0</v>
      </c>
      <c r="M12" s="23"/>
      <c r="N12" s="25">
        <f t="shared" ref="N12:N29" si="1">J12-K12</f>
        <v>20302.219999998808</v>
      </c>
    </row>
    <row r="13" spans="2:14" x14ac:dyDescent="0.25">
      <c r="B13" s="1" t="s">
        <v>25</v>
      </c>
      <c r="D13" s="5">
        <v>126595864.51000001</v>
      </c>
      <c r="E13" s="7"/>
      <c r="F13" s="5">
        <v>4692691.3899999997</v>
      </c>
      <c r="G13" s="21"/>
      <c r="H13" s="1"/>
      <c r="I13" s="2"/>
      <c r="L13" s="1"/>
      <c r="M13" s="23"/>
      <c r="N13" s="25"/>
    </row>
    <row r="14" spans="2:14" x14ac:dyDescent="0.25">
      <c r="B14" t="s">
        <v>26</v>
      </c>
      <c r="D14" s="5">
        <v>3263907</v>
      </c>
      <c r="E14" s="7"/>
      <c r="F14" s="5">
        <v>13942283.91</v>
      </c>
      <c r="G14" s="21"/>
      <c r="H14" s="1"/>
      <c r="I14" s="2"/>
      <c r="L14" s="1"/>
      <c r="M14" s="23"/>
      <c r="N14" s="25"/>
    </row>
    <row r="15" spans="2:14" x14ac:dyDescent="0.25">
      <c r="B15" t="s">
        <v>27</v>
      </c>
      <c r="D15" s="5">
        <v>11754372.26</v>
      </c>
      <c r="E15" s="7"/>
      <c r="F15" s="5">
        <v>-7774465.2000000002</v>
      </c>
      <c r="G15" s="21"/>
      <c r="H15" s="1"/>
      <c r="I15" s="2"/>
      <c r="L15" s="1"/>
      <c r="M15" s="23"/>
      <c r="N15" s="25"/>
    </row>
    <row r="16" spans="2:14" x14ac:dyDescent="0.25">
      <c r="B16" s="6" t="s">
        <v>2</v>
      </c>
      <c r="D16" s="8">
        <v>344333727.05000001</v>
      </c>
      <c r="E16" s="2">
        <f>D16/D32</f>
        <v>0.22487286000727905</v>
      </c>
      <c r="F16" s="8">
        <v>24096987.309999999</v>
      </c>
      <c r="G16" s="21">
        <f>F16/F32</f>
        <v>0.10778155089303396</v>
      </c>
      <c r="H16" s="8">
        <f>D16+F16</f>
        <v>368430714.36000001</v>
      </c>
      <c r="I16" s="2">
        <f>H16/H32</f>
        <v>0.20995478036917081</v>
      </c>
      <c r="J16" s="8">
        <v>368430714.36000001</v>
      </c>
      <c r="K16" s="8">
        <v>355622718.52999997</v>
      </c>
      <c r="L16" s="8">
        <f t="shared" si="0"/>
        <v>0</v>
      </c>
      <c r="M16" s="23"/>
      <c r="N16" s="25">
        <f t="shared" si="1"/>
        <v>12807995.830000043</v>
      </c>
    </row>
    <row r="17" spans="2:16" x14ac:dyDescent="0.25">
      <c r="B17" t="s">
        <v>20</v>
      </c>
      <c r="D17" s="5">
        <v>32379046.43</v>
      </c>
      <c r="E17" s="2"/>
      <c r="F17" s="5">
        <v>-4611050.37</v>
      </c>
      <c r="G17" s="21"/>
      <c r="H17" s="1"/>
      <c r="I17" s="2"/>
      <c r="L17" s="1"/>
      <c r="M17" s="23"/>
      <c r="N17" s="25"/>
    </row>
    <row r="18" spans="2:16" x14ac:dyDescent="0.25">
      <c r="B18" t="s">
        <v>21</v>
      </c>
      <c r="D18" s="5">
        <v>31282700.879999999</v>
      </c>
      <c r="E18" s="2"/>
      <c r="F18" s="5">
        <v>32510683.34</v>
      </c>
      <c r="G18" s="21"/>
      <c r="H18" s="1"/>
      <c r="I18" s="2"/>
      <c r="L18" s="1"/>
      <c r="M18" s="23"/>
      <c r="N18" s="25"/>
    </row>
    <row r="19" spans="2:16" x14ac:dyDescent="0.25">
      <c r="B19" t="s">
        <v>39</v>
      </c>
      <c r="D19" s="5">
        <v>154083487.46000001</v>
      </c>
      <c r="E19" s="2"/>
      <c r="F19" s="5">
        <v>-5132087.8</v>
      </c>
      <c r="G19" s="21"/>
      <c r="H19" s="1"/>
      <c r="I19" s="2"/>
      <c r="L19" s="1"/>
      <c r="M19" s="23"/>
      <c r="N19" s="25"/>
    </row>
    <row r="20" spans="2:16" x14ac:dyDescent="0.25">
      <c r="B20" s="6" t="s">
        <v>3</v>
      </c>
      <c r="D20" s="8">
        <v>302299536.87</v>
      </c>
      <c r="E20" s="2">
        <f>D20/D32</f>
        <v>0.19742173390108173</v>
      </c>
      <c r="F20" s="8">
        <v>181117786.16</v>
      </c>
      <c r="G20" s="3">
        <f>F20/F32</f>
        <v>0.81010773817922888</v>
      </c>
      <c r="H20" s="8">
        <f t="shared" ref="H20:H29" si="2">D20+F20</f>
        <v>483417323.02999997</v>
      </c>
      <c r="I20" s="2">
        <f>H20/H32</f>
        <v>0.27548131555677757</v>
      </c>
      <c r="J20" s="8">
        <v>450705998.60000002</v>
      </c>
      <c r="K20" s="8">
        <v>444435932.26999998</v>
      </c>
      <c r="L20" s="30">
        <f t="shared" si="0"/>
        <v>32711324.429999948</v>
      </c>
      <c r="M20" s="23"/>
      <c r="N20" s="25">
        <f t="shared" si="1"/>
        <v>6270066.3300000429</v>
      </c>
    </row>
    <row r="21" spans="2:16" x14ac:dyDescent="0.25">
      <c r="B21" s="1" t="s">
        <v>16</v>
      </c>
      <c r="D21" s="5">
        <v>118973615.03</v>
      </c>
      <c r="E21" s="7"/>
      <c r="F21" s="5">
        <v>66172158.700000003</v>
      </c>
      <c r="G21" s="21"/>
      <c r="H21" s="1"/>
      <c r="I21" s="2"/>
      <c r="L21" s="30"/>
      <c r="M21" s="23"/>
      <c r="N21" s="25"/>
    </row>
    <row r="22" spans="2:16" x14ac:dyDescent="0.25">
      <c r="B22" t="s">
        <v>17</v>
      </c>
      <c r="D22" s="5">
        <v>71237251</v>
      </c>
      <c r="E22" s="7"/>
      <c r="F22" s="5">
        <v>120485257.25</v>
      </c>
      <c r="G22" s="2"/>
      <c r="H22" s="1"/>
      <c r="I22" s="2"/>
      <c r="L22" s="30"/>
      <c r="M22" s="23"/>
      <c r="N22" s="25"/>
    </row>
    <row r="23" spans="2:16" x14ac:dyDescent="0.25">
      <c r="B23" s="6" t="s">
        <v>4</v>
      </c>
      <c r="D23" s="8">
        <v>12343289.74</v>
      </c>
      <c r="E23" s="2">
        <f>D23/D32</f>
        <v>8.0609903929894575E-3</v>
      </c>
      <c r="F23" s="8">
        <v>22169838.800000001</v>
      </c>
      <c r="G23" s="2">
        <f>F23/F32</f>
        <v>9.9161757367110429E-2</v>
      </c>
      <c r="H23" s="8">
        <f t="shared" si="2"/>
        <v>34513128.539999999</v>
      </c>
      <c r="I23" s="2">
        <f>H23/H32</f>
        <v>1.9667731380799802E-2</v>
      </c>
      <c r="J23" s="8">
        <v>34229328.539999999</v>
      </c>
      <c r="K23" s="8">
        <v>34229328.539999999</v>
      </c>
      <c r="L23" s="30">
        <f t="shared" si="0"/>
        <v>283800</v>
      </c>
      <c r="M23" s="23"/>
      <c r="N23" s="25">
        <f t="shared" si="1"/>
        <v>0</v>
      </c>
    </row>
    <row r="24" spans="2:16" x14ac:dyDescent="0.25">
      <c r="B24" t="s">
        <v>18</v>
      </c>
      <c r="D24" s="5">
        <v>6548177.5999999996</v>
      </c>
      <c r="E24" s="7"/>
      <c r="F24" s="5">
        <v>2766169.06</v>
      </c>
      <c r="G24" s="2"/>
      <c r="H24" s="1"/>
      <c r="I24" s="2"/>
      <c r="L24" s="30"/>
      <c r="M24" s="23"/>
      <c r="N24" s="25"/>
    </row>
    <row r="25" spans="2:16" x14ac:dyDescent="0.25">
      <c r="B25" t="s">
        <v>19</v>
      </c>
      <c r="D25" s="5">
        <v>2243750.9</v>
      </c>
      <c r="E25" s="7"/>
      <c r="F25" s="5">
        <v>14533389.189999999</v>
      </c>
      <c r="G25" s="2"/>
      <c r="H25" s="1"/>
      <c r="I25" s="2"/>
      <c r="L25" s="30"/>
      <c r="M25" s="23"/>
      <c r="N25" s="25"/>
    </row>
    <row r="26" spans="2:16" x14ac:dyDescent="0.25">
      <c r="B26" s="6" t="s">
        <v>5</v>
      </c>
      <c r="D26" s="8">
        <v>180231566.97</v>
      </c>
      <c r="E26" s="2">
        <f>D26/D32</f>
        <v>0.11770321854719792</v>
      </c>
      <c r="F26" s="8">
        <v>-42598421.369999997</v>
      </c>
      <c r="G26" s="2">
        <f>F26/F32</f>
        <v>-0.1905351844107171</v>
      </c>
      <c r="H26" s="8">
        <f t="shared" si="2"/>
        <v>137633145.59999999</v>
      </c>
      <c r="I26" s="2">
        <f>H26/H32</f>
        <v>7.8431943184114145E-2</v>
      </c>
      <c r="J26" s="8">
        <v>84453828.719999999</v>
      </c>
      <c r="K26" s="8">
        <v>84064188.959999993</v>
      </c>
      <c r="L26" s="30">
        <f t="shared" si="0"/>
        <v>53179316.879999995</v>
      </c>
      <c r="M26" s="23"/>
      <c r="N26" s="25">
        <f>J26-K26</f>
        <v>389639.76000000536</v>
      </c>
    </row>
    <row r="27" spans="2:16" x14ac:dyDescent="0.25">
      <c r="B27" t="s">
        <v>22</v>
      </c>
      <c r="D27" s="5">
        <v>180231566.97</v>
      </c>
      <c r="E27" s="2"/>
      <c r="F27" s="5">
        <v>-42598421.369999997</v>
      </c>
      <c r="H27" s="1"/>
      <c r="I27" s="2"/>
      <c r="L27" s="30"/>
      <c r="M27" s="23"/>
      <c r="N27" s="25"/>
    </row>
    <row r="28" spans="2:16" x14ac:dyDescent="0.25">
      <c r="E28" s="2"/>
      <c r="H28" s="1"/>
      <c r="I28" s="2"/>
      <c r="J28" s="20"/>
      <c r="K28" s="20"/>
      <c r="L28" s="30"/>
      <c r="M28" s="23"/>
      <c r="N28" s="25"/>
    </row>
    <row r="29" spans="2:16" x14ac:dyDescent="0.25">
      <c r="B29" s="6" t="s">
        <v>6</v>
      </c>
      <c r="D29" s="8">
        <v>52684894.280000001</v>
      </c>
      <c r="E29" s="2">
        <f>D29/D32</f>
        <v>3.440674533228167E-2</v>
      </c>
      <c r="F29" s="8">
        <v>-14345058.34</v>
      </c>
      <c r="G29" s="2">
        <f>F29/F32</f>
        <v>-6.4162902011183034E-2</v>
      </c>
      <c r="H29" s="8">
        <f t="shared" si="2"/>
        <v>38339835.939999998</v>
      </c>
      <c r="I29" s="2">
        <f>H29/H32</f>
        <v>2.184842772447931E-2</v>
      </c>
      <c r="J29" s="8">
        <v>8894199.7599999998</v>
      </c>
      <c r="K29" s="8">
        <v>8894199.7599999998</v>
      </c>
      <c r="L29" s="30">
        <f t="shared" si="0"/>
        <v>29445636.18</v>
      </c>
      <c r="M29" s="23"/>
      <c r="N29" s="25">
        <f t="shared" si="1"/>
        <v>0</v>
      </c>
    </row>
    <row r="30" spans="2:16" x14ac:dyDescent="0.25">
      <c r="B30" t="s">
        <v>23</v>
      </c>
      <c r="D30" s="22">
        <v>41274966.689999998</v>
      </c>
      <c r="E30" s="4"/>
      <c r="F30" s="5">
        <v>-11829330.51</v>
      </c>
      <c r="L30" s="31"/>
      <c r="M30" s="23"/>
      <c r="N30" s="25"/>
    </row>
    <row r="31" spans="2:16" x14ac:dyDescent="0.25">
      <c r="B31" t="s">
        <v>24</v>
      </c>
      <c r="D31" s="5">
        <v>3838065.43</v>
      </c>
      <c r="E31" s="4"/>
      <c r="F31" s="5">
        <v>-1240220.8899999999</v>
      </c>
      <c r="L31" s="31"/>
      <c r="M31" s="23"/>
      <c r="N31" s="25"/>
    </row>
    <row r="32" spans="2:16" x14ac:dyDescent="0.25">
      <c r="B32" s="19"/>
      <c r="C32" s="19" t="s">
        <v>30</v>
      </c>
      <c r="D32" s="15">
        <f>D9+D12+D16+D20+D23+D29+D26</f>
        <v>1531237371.3700001</v>
      </c>
      <c r="E32" s="17"/>
      <c r="F32" s="16">
        <f>F9+F12+F16+F20+F23+F26+F29</f>
        <v>223572467.73999998</v>
      </c>
      <c r="G32" s="18"/>
      <c r="H32" s="16">
        <f>SUM(H9:H31)</f>
        <v>1754809839.1099999</v>
      </c>
      <c r="I32" s="18"/>
      <c r="J32" s="16">
        <f>SUM(J9:J31)</f>
        <v>1639189761.6199999</v>
      </c>
      <c r="K32" s="17">
        <f>SUM(K9:K31)</f>
        <v>1612596528.8899999</v>
      </c>
      <c r="L32" s="32">
        <f>SUM(L9:L31)</f>
        <v>115620077.48999995</v>
      </c>
      <c r="M32" s="12"/>
      <c r="N32" s="33">
        <f>J32-K32</f>
        <v>26593232.730000019</v>
      </c>
      <c r="P32" s="1"/>
    </row>
    <row r="35" spans="3:3" x14ac:dyDescent="0.25">
      <c r="C35" t="s">
        <v>33</v>
      </c>
    </row>
    <row r="37" spans="3:3" x14ac:dyDescent="0.25">
      <c r="C37" t="s">
        <v>34</v>
      </c>
    </row>
    <row r="39" spans="3:3" x14ac:dyDescent="0.25">
      <c r="C39" t="s">
        <v>35</v>
      </c>
    </row>
    <row r="41" spans="3:3" x14ac:dyDescent="0.25">
      <c r="C41" t="s">
        <v>40</v>
      </c>
    </row>
    <row r="44" spans="3:3" x14ac:dyDescent="0.25">
      <c r="C44" s="6" t="s">
        <v>42</v>
      </c>
    </row>
    <row r="45" spans="3:3" x14ac:dyDescent="0.25">
      <c r="C45" t="s">
        <v>41</v>
      </c>
    </row>
    <row r="46" spans="3:3" x14ac:dyDescent="0.25">
      <c r="C46" t="s">
        <v>43</v>
      </c>
    </row>
    <row r="47" spans="3:3" x14ac:dyDescent="0.25">
      <c r="C47" t="s">
        <v>44</v>
      </c>
    </row>
    <row r="48" spans="3:3" x14ac:dyDescent="0.25">
      <c r="C48" t="s">
        <v>45</v>
      </c>
    </row>
    <row r="49" spans="3:7" x14ac:dyDescent="0.25">
      <c r="C49" t="s">
        <v>46</v>
      </c>
    </row>
    <row r="51" spans="3:7" ht="86.25" customHeight="1" x14ac:dyDescent="0.25">
      <c r="C51" s="84" t="s">
        <v>47</v>
      </c>
      <c r="D51" s="84"/>
      <c r="E51" s="84"/>
      <c r="F51" s="84"/>
      <c r="G51" s="84"/>
    </row>
    <row r="52" spans="3:7" x14ac:dyDescent="0.25">
      <c r="C52" t="s">
        <v>48</v>
      </c>
    </row>
  </sheetData>
  <mergeCells count="2">
    <mergeCell ref="B6:C6"/>
    <mergeCell ref="C51:G51"/>
  </mergeCells>
  <pageMargins left="0.7" right="0.7" top="0.75" bottom="0.75" header="0.3" footer="0.3"/>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702D9D-2643-4422-BE94-20061A7C227D}">
  <dimension ref="B3:Q56"/>
  <sheetViews>
    <sheetView topLeftCell="A7" zoomScale="130" zoomScaleNormal="130" workbookViewId="0">
      <selection activeCell="I27" sqref="I27"/>
    </sheetView>
  </sheetViews>
  <sheetFormatPr baseColWidth="10" defaultRowHeight="15" x14ac:dyDescent="0.25"/>
  <cols>
    <col min="3" max="3" width="49" customWidth="1"/>
    <col min="4" max="4" width="17.42578125" customWidth="1"/>
    <col min="5" max="5" width="11.5703125" customWidth="1"/>
    <col min="6" max="6" width="15.140625" customWidth="1"/>
    <col min="7" max="7" width="12" bestFit="1" customWidth="1"/>
    <col min="8" max="9" width="16.42578125" customWidth="1"/>
    <col min="10" max="10" width="11.42578125" hidden="1" customWidth="1"/>
    <col min="11" max="11" width="16.140625" customWidth="1"/>
    <col min="12" max="12" width="16.42578125" customWidth="1"/>
    <col min="13" max="13" width="15.28515625" customWidth="1"/>
    <col min="15" max="15" width="15.140625" customWidth="1"/>
    <col min="17" max="17" width="12.7109375" bestFit="1" customWidth="1"/>
  </cols>
  <sheetData>
    <row r="3" spans="2:15" x14ac:dyDescent="0.25">
      <c r="B3" t="s">
        <v>31</v>
      </c>
    </row>
    <row r="4" spans="2:15" x14ac:dyDescent="0.25">
      <c r="B4" t="s">
        <v>32</v>
      </c>
    </row>
    <row r="6" spans="2:15" ht="27" customHeight="1" x14ac:dyDescent="0.25">
      <c r="B6" s="82" t="s">
        <v>7</v>
      </c>
      <c r="C6" s="83"/>
      <c r="D6" s="78" t="s">
        <v>8</v>
      </c>
      <c r="E6" s="85" t="s">
        <v>74</v>
      </c>
      <c r="F6" s="78" t="s">
        <v>10</v>
      </c>
      <c r="G6" s="85" t="s">
        <v>75</v>
      </c>
      <c r="H6" s="78" t="s">
        <v>9</v>
      </c>
      <c r="I6" s="87" t="s">
        <v>76</v>
      </c>
      <c r="J6" s="70"/>
      <c r="K6" s="78" t="s">
        <v>12</v>
      </c>
      <c r="L6" s="78" t="s">
        <v>13</v>
      </c>
      <c r="M6" s="70" t="s">
        <v>14</v>
      </c>
      <c r="N6" s="10"/>
      <c r="O6" s="81" t="s">
        <v>15</v>
      </c>
    </row>
    <row r="7" spans="2:15" ht="40.5" customHeight="1" x14ac:dyDescent="0.25">
      <c r="B7" s="79"/>
      <c r="C7" s="77"/>
      <c r="D7" s="80"/>
      <c r="E7" s="86"/>
      <c r="F7" s="80" t="s">
        <v>11</v>
      </c>
      <c r="G7" s="86"/>
      <c r="H7" s="80"/>
      <c r="I7" s="88"/>
      <c r="J7" s="77"/>
      <c r="K7" s="80"/>
      <c r="L7" s="80"/>
      <c r="M7" s="77"/>
      <c r="N7" s="12"/>
      <c r="O7" s="14"/>
    </row>
    <row r="8" spans="2:15" x14ac:dyDescent="0.25">
      <c r="N8" s="23"/>
      <c r="O8" s="24"/>
    </row>
    <row r="9" spans="2:15" x14ac:dyDescent="0.25">
      <c r="B9" s="6" t="s">
        <v>0</v>
      </c>
      <c r="D9" s="8">
        <v>521854406.38999999</v>
      </c>
      <c r="E9" s="2">
        <f>D9/D32</f>
        <v>0.31633169260849331</v>
      </c>
      <c r="F9" s="8">
        <v>54613283</v>
      </c>
      <c r="G9" s="21">
        <f>F9/F32</f>
        <v>0.15677668861427468</v>
      </c>
      <c r="H9" s="8">
        <f>D9+F9</f>
        <v>576467689.38999999</v>
      </c>
      <c r="I9" s="36">
        <f>(H9-D9)/D9</f>
        <v>0.10465233661203502</v>
      </c>
      <c r="J9" s="2">
        <f>H9/H32</f>
        <v>0.16804468136550718</v>
      </c>
      <c r="K9" s="8">
        <v>576464899.63999999</v>
      </c>
      <c r="L9" s="8">
        <v>568852411.32000005</v>
      </c>
      <c r="M9" s="30">
        <f>H9-K9</f>
        <v>2789.75</v>
      </c>
      <c r="N9" s="23"/>
      <c r="O9" s="25">
        <f>K9-L9</f>
        <v>7612488.3199999332</v>
      </c>
    </row>
    <row r="10" spans="2:15" x14ac:dyDescent="0.25">
      <c r="B10" t="s">
        <v>56</v>
      </c>
      <c r="D10" s="5">
        <v>351924367.89999998</v>
      </c>
      <c r="E10" s="7"/>
      <c r="F10" s="5">
        <v>37740180.240000002</v>
      </c>
      <c r="H10" s="1">
        <f t="shared" ref="H10:H11" si="0">D10+F10</f>
        <v>389664548.13999999</v>
      </c>
      <c r="I10" s="21">
        <f t="shared" ref="I10:I11" si="1">(H10-D10)/D10</f>
        <v>0.10723946302781727</v>
      </c>
      <c r="J10" s="2"/>
      <c r="M10" s="1"/>
      <c r="N10" s="23"/>
      <c r="O10" s="25"/>
    </row>
    <row r="11" spans="2:15" x14ac:dyDescent="0.25">
      <c r="B11" t="s">
        <v>57</v>
      </c>
      <c r="D11" s="5">
        <v>65087505.619999997</v>
      </c>
      <c r="E11" s="7"/>
      <c r="F11" s="5">
        <v>15239567.300000001</v>
      </c>
      <c r="H11" s="1">
        <f t="shared" si="0"/>
        <v>80327072.920000002</v>
      </c>
      <c r="I11" s="21">
        <f t="shared" si="1"/>
        <v>0.23413967327267204</v>
      </c>
      <c r="J11" s="2"/>
      <c r="M11" s="1"/>
      <c r="N11" s="23"/>
      <c r="O11" s="25"/>
    </row>
    <row r="12" spans="2:15" x14ac:dyDescent="0.25">
      <c r="B12" s="6" t="s">
        <v>1</v>
      </c>
      <c r="D12" s="8">
        <v>158760895.21000001</v>
      </c>
      <c r="E12" s="2">
        <f>D12/D32</f>
        <v>9.6235850625906103E-2</v>
      </c>
      <c r="F12" s="8">
        <v>88978354.829999998</v>
      </c>
      <c r="G12" s="21">
        <f>F12/F32</f>
        <v>0.25542745395096195</v>
      </c>
      <c r="H12" s="8">
        <f>D12+F12</f>
        <v>247739250.04000002</v>
      </c>
      <c r="I12" s="36">
        <f>(H12-D12)/D12</f>
        <v>0.56045510900089368</v>
      </c>
      <c r="J12" s="2">
        <f>H12/H32</f>
        <v>7.2217860776818923E-2</v>
      </c>
      <c r="K12" s="8">
        <v>247739250.03999999</v>
      </c>
      <c r="L12" s="8">
        <v>247715225.05000001</v>
      </c>
      <c r="M12" s="8">
        <f t="shared" ref="M12:M29" si="2">H12-K12</f>
        <v>0</v>
      </c>
      <c r="N12" s="23"/>
      <c r="O12" s="25">
        <f t="shared" ref="O12:O29" si="3">K12-L12</f>
        <v>24024.989999979734</v>
      </c>
    </row>
    <row r="13" spans="2:15" x14ac:dyDescent="0.25">
      <c r="B13" s="1" t="s">
        <v>58</v>
      </c>
      <c r="D13" s="5">
        <v>129441284.23</v>
      </c>
      <c r="E13" s="7"/>
      <c r="F13" s="5">
        <v>56146526.740000002</v>
      </c>
      <c r="G13" s="21"/>
      <c r="H13" s="1">
        <f t="shared" ref="H13:H15" si="4">D13+F13</f>
        <v>185587810.97</v>
      </c>
      <c r="I13" s="21">
        <f t="shared" ref="I13:I15" si="5">(H13-D13)/D13</f>
        <v>0.43376058167218939</v>
      </c>
      <c r="J13" s="2"/>
      <c r="M13" s="1"/>
      <c r="N13" s="23"/>
      <c r="O13" s="25"/>
    </row>
    <row r="14" spans="2:15" x14ac:dyDescent="0.25">
      <c r="B14" t="s">
        <v>59</v>
      </c>
      <c r="D14" s="5">
        <v>6136500</v>
      </c>
      <c r="E14" s="7"/>
      <c r="F14" s="5">
        <v>8736073.4700000007</v>
      </c>
      <c r="G14" s="21"/>
      <c r="H14" s="1">
        <f t="shared" si="4"/>
        <v>14872573.470000001</v>
      </c>
      <c r="I14" s="37">
        <f t="shared" si="5"/>
        <v>1.4236247812270839</v>
      </c>
      <c r="J14" s="2"/>
      <c r="M14" s="1"/>
      <c r="N14" s="23"/>
      <c r="O14" s="25"/>
    </row>
    <row r="15" spans="2:15" x14ac:dyDescent="0.25">
      <c r="B15" t="s">
        <v>60</v>
      </c>
      <c r="D15" s="5">
        <v>4711791.08</v>
      </c>
      <c r="E15" s="7"/>
      <c r="F15" s="5">
        <v>6795061.7599999998</v>
      </c>
      <c r="G15" s="21"/>
      <c r="H15" s="1">
        <f t="shared" si="4"/>
        <v>11506852.84</v>
      </c>
      <c r="I15" s="37">
        <f t="shared" si="5"/>
        <v>1.4421398666937499</v>
      </c>
      <c r="J15" s="2"/>
      <c r="M15" s="1"/>
      <c r="N15" s="23"/>
      <c r="O15" s="25"/>
    </row>
    <row r="16" spans="2:15" x14ac:dyDescent="0.25">
      <c r="B16" s="6" t="s">
        <v>2</v>
      </c>
      <c r="D16" s="8">
        <v>302022177.79000002</v>
      </c>
      <c r="E16" s="2">
        <f>D16/D32</f>
        <v>0.18307632461421477</v>
      </c>
      <c r="F16" s="8">
        <v>129392645.95</v>
      </c>
      <c r="G16" s="21">
        <f>F16/F32</f>
        <v>0.37144352891365712</v>
      </c>
      <c r="H16" s="8">
        <f t="shared" ref="H16:H29" si="6">D16+F16</f>
        <v>431414823.74000001</v>
      </c>
      <c r="I16" s="36">
        <f>(H16-D16)/D16</f>
        <v>0.42842100834054775</v>
      </c>
      <c r="J16" s="2">
        <f>H16/H32</f>
        <v>0.12576067648901321</v>
      </c>
      <c r="K16" s="8">
        <v>431414823.74000001</v>
      </c>
      <c r="L16" s="8">
        <v>420907751.52999997</v>
      </c>
      <c r="M16" s="8">
        <f t="shared" si="2"/>
        <v>0</v>
      </c>
      <c r="N16" s="23"/>
      <c r="O16" s="25">
        <f t="shared" si="3"/>
        <v>10507072.210000038</v>
      </c>
    </row>
    <row r="17" spans="2:17" x14ac:dyDescent="0.25">
      <c r="B17" t="s">
        <v>61</v>
      </c>
      <c r="D17" s="5">
        <v>7413100.2699999996</v>
      </c>
      <c r="E17" s="2"/>
      <c r="F17" s="5">
        <v>48378870.509999998</v>
      </c>
      <c r="G17" s="21"/>
      <c r="H17" s="1">
        <f t="shared" si="6"/>
        <v>55791970.780000001</v>
      </c>
      <c r="I17" s="37">
        <f t="shared" ref="I17:I19" si="7">(H17-D17)/D17</f>
        <v>6.5261319485700158</v>
      </c>
      <c r="J17" s="2"/>
      <c r="M17" s="1"/>
      <c r="N17" s="23"/>
      <c r="O17" s="25"/>
    </row>
    <row r="18" spans="2:17" x14ac:dyDescent="0.25">
      <c r="B18" t="s">
        <v>62</v>
      </c>
      <c r="D18" s="5">
        <v>26978614.760000002</v>
      </c>
      <c r="E18" s="2"/>
      <c r="F18" s="5">
        <v>23679688.539999999</v>
      </c>
      <c r="G18" s="21"/>
      <c r="H18" s="1">
        <f t="shared" si="6"/>
        <v>50658303.299999997</v>
      </c>
      <c r="I18" s="21">
        <f t="shared" si="7"/>
        <v>0.87772069658331098</v>
      </c>
      <c r="J18" s="2"/>
      <c r="M18" s="1"/>
      <c r="N18" s="23"/>
      <c r="O18" s="25"/>
    </row>
    <row r="19" spans="2:17" x14ac:dyDescent="0.25">
      <c r="B19" t="s">
        <v>63</v>
      </c>
      <c r="D19" s="5">
        <v>11027696</v>
      </c>
      <c r="E19" s="2"/>
      <c r="F19" s="5">
        <v>16069943.91</v>
      </c>
      <c r="G19" s="21"/>
      <c r="H19" s="1">
        <f t="shared" si="6"/>
        <v>27097639.91</v>
      </c>
      <c r="I19" s="37">
        <f t="shared" si="7"/>
        <v>1.4572349391931008</v>
      </c>
      <c r="J19" s="2"/>
      <c r="M19" s="1"/>
      <c r="N19" s="23"/>
      <c r="O19" s="25"/>
    </row>
    <row r="20" spans="2:17" x14ac:dyDescent="0.25">
      <c r="B20" s="6" t="s">
        <v>3</v>
      </c>
      <c r="D20" s="8">
        <v>373743520.5</v>
      </c>
      <c r="E20" s="2">
        <f>D20/D32</f>
        <v>0.22655154195031749</v>
      </c>
      <c r="F20" s="8">
        <v>136353336.94999999</v>
      </c>
      <c r="G20" s="21">
        <f>F20/F32</f>
        <v>0.39142537262459431</v>
      </c>
      <c r="H20" s="8">
        <f t="shared" si="6"/>
        <v>510096857.44999999</v>
      </c>
      <c r="I20" s="36">
        <f>(H20-D20)/D20</f>
        <v>0.36483130668749608</v>
      </c>
      <c r="J20" s="2">
        <f>H20/H32</f>
        <v>0.1486970830341541</v>
      </c>
      <c r="K20" s="8">
        <v>510096857.44999999</v>
      </c>
      <c r="L20" s="8">
        <v>504954921.66000003</v>
      </c>
      <c r="M20" s="8">
        <f t="shared" si="2"/>
        <v>0</v>
      </c>
      <c r="N20" s="23"/>
      <c r="O20" s="25">
        <f t="shared" si="3"/>
        <v>5141935.7899999619</v>
      </c>
    </row>
    <row r="21" spans="2:17" x14ac:dyDescent="0.25">
      <c r="B21" s="1" t="s">
        <v>64</v>
      </c>
      <c r="D21" s="5">
        <v>163500000</v>
      </c>
      <c r="E21" s="2"/>
      <c r="F21" s="5">
        <v>67959619.790000007</v>
      </c>
      <c r="G21" s="2"/>
      <c r="H21" s="1">
        <f t="shared" si="6"/>
        <v>231459619.79000002</v>
      </c>
      <c r="I21" s="21">
        <f>(H21-D21)/D21</f>
        <v>0.4156551669113151</v>
      </c>
      <c r="J21" s="2"/>
      <c r="M21" s="1"/>
      <c r="N21" s="23"/>
      <c r="O21" s="25"/>
    </row>
    <row r="22" spans="2:17" x14ac:dyDescent="0.25">
      <c r="B22" t="s">
        <v>65</v>
      </c>
      <c r="D22" s="5">
        <v>103000000</v>
      </c>
      <c r="E22" s="2"/>
      <c r="F22" s="5">
        <v>64390672.600000001</v>
      </c>
      <c r="G22" s="2"/>
      <c r="H22" s="1">
        <f t="shared" si="6"/>
        <v>167390672.59999999</v>
      </c>
      <c r="I22" s="21">
        <f t="shared" ref="I22" si="8">(H22-D22)/D22</f>
        <v>0.62515216116504846</v>
      </c>
      <c r="J22" s="2"/>
      <c r="M22" s="1"/>
      <c r="N22" s="23"/>
      <c r="O22" s="25"/>
    </row>
    <row r="23" spans="2:17" x14ac:dyDescent="0.25">
      <c r="B23" s="6" t="s">
        <v>4</v>
      </c>
      <c r="D23" s="8">
        <v>62514181.369999997</v>
      </c>
      <c r="E23" s="2">
        <f>D23/D32</f>
        <v>3.7894126336125496E-2</v>
      </c>
      <c r="F23" s="8">
        <v>-50401678.920000002</v>
      </c>
      <c r="G23" s="2">
        <f>F23/F32</f>
        <v>-0.14468656501894406</v>
      </c>
      <c r="H23" s="8">
        <f t="shared" si="6"/>
        <v>12112502.449999996</v>
      </c>
      <c r="I23" s="36">
        <f>(H23-D23)/D23</f>
        <v>-0.80624392442555959</v>
      </c>
      <c r="J23" s="2">
        <f>H23/H32</f>
        <v>3.530885862663031E-3</v>
      </c>
      <c r="K23" s="8">
        <v>12112502.449999999</v>
      </c>
      <c r="L23" s="8">
        <v>12112502.4</v>
      </c>
      <c r="M23" s="8">
        <f t="shared" si="2"/>
        <v>0</v>
      </c>
      <c r="N23" s="23"/>
      <c r="O23" s="25">
        <f t="shared" si="3"/>
        <v>4.999999888241291E-2</v>
      </c>
    </row>
    <row r="24" spans="2:17" x14ac:dyDescent="0.25">
      <c r="B24" t="s">
        <v>66</v>
      </c>
      <c r="D24" s="5">
        <v>47896383.539999999</v>
      </c>
      <c r="E24" s="2"/>
      <c r="F24" s="5">
        <v>-47716604.119999997</v>
      </c>
      <c r="G24" s="2"/>
      <c r="H24" s="89">
        <f t="shared" si="6"/>
        <v>179779.42000000179</v>
      </c>
      <c r="I24" s="21">
        <f>(H24-D24)/D24</f>
        <v>-0.99624649280984101</v>
      </c>
      <c r="J24" s="2"/>
      <c r="M24" s="1"/>
      <c r="N24" s="23"/>
      <c r="O24" s="25"/>
    </row>
    <row r="25" spans="2:17" x14ac:dyDescent="0.25">
      <c r="B25" t="s">
        <v>67</v>
      </c>
      <c r="D25" s="5">
        <v>11988424.779999999</v>
      </c>
      <c r="E25" s="2"/>
      <c r="F25" s="5">
        <v>-3833699.42</v>
      </c>
      <c r="G25" s="2"/>
      <c r="H25" s="89">
        <f t="shared" si="6"/>
        <v>8154725.3599999994</v>
      </c>
      <c r="I25" s="21">
        <f>(H25-D25)/D25</f>
        <v>-0.31978341528202009</v>
      </c>
      <c r="J25" s="2"/>
      <c r="M25" s="1"/>
      <c r="N25" s="23"/>
      <c r="O25" s="25"/>
    </row>
    <row r="26" spans="2:17" x14ac:dyDescent="0.25">
      <c r="B26" s="6" t="s">
        <v>5</v>
      </c>
      <c r="D26" s="8">
        <v>208790033.55000001</v>
      </c>
      <c r="E26" s="2">
        <f>D26/D32</f>
        <v>0.12656193739848667</v>
      </c>
      <c r="F26" s="8">
        <v>904176.84</v>
      </c>
      <c r="G26" s="2">
        <f>F26/F32</f>
        <v>2.5955929237383305E-3</v>
      </c>
      <c r="H26" s="8">
        <f t="shared" si="6"/>
        <v>209694210.39000002</v>
      </c>
      <c r="I26" s="90">
        <f>(H26-D26)/D26</f>
        <v>4.3305555568267859E-3</v>
      </c>
      <c r="J26" s="2">
        <f>H26/H32</f>
        <v>6.1127444638687238E-2</v>
      </c>
      <c r="K26" s="8">
        <v>191233798.08000001</v>
      </c>
      <c r="L26" s="8">
        <v>170174917.63</v>
      </c>
      <c r="M26" s="30">
        <f t="shared" si="2"/>
        <v>18460412.310000002</v>
      </c>
      <c r="N26" s="23"/>
      <c r="O26" s="25">
        <f>K26-L26</f>
        <v>21058880.450000018</v>
      </c>
    </row>
    <row r="27" spans="2:17" x14ac:dyDescent="0.25">
      <c r="B27" t="s">
        <v>68</v>
      </c>
      <c r="D27" s="1">
        <v>208790033.55000001</v>
      </c>
      <c r="E27" s="2"/>
      <c r="F27" s="1">
        <v>904176.84</v>
      </c>
      <c r="H27" s="89">
        <f t="shared" si="6"/>
        <v>209694210.39000002</v>
      </c>
      <c r="I27" s="91">
        <f>(H27-D27)/D27</f>
        <v>4.3305555568267859E-3</v>
      </c>
      <c r="J27" s="2"/>
      <c r="M27" s="1"/>
      <c r="N27" s="23"/>
      <c r="O27" s="25"/>
    </row>
    <row r="28" spans="2:17" x14ac:dyDescent="0.25">
      <c r="E28" s="2"/>
      <c r="H28" s="1"/>
      <c r="I28" s="21"/>
      <c r="J28" s="2"/>
      <c r="M28" s="1"/>
      <c r="N28" s="23"/>
      <c r="O28" s="25"/>
    </row>
    <row r="29" spans="2:17" x14ac:dyDescent="0.25">
      <c r="B29" s="6" t="s">
        <v>6</v>
      </c>
      <c r="D29" s="8">
        <v>22021149.059999999</v>
      </c>
      <c r="E29" s="2">
        <f>D29/D32</f>
        <v>1.334852646645625E-2</v>
      </c>
      <c r="F29" s="8">
        <v>-11489330.77</v>
      </c>
      <c r="G29" s="2">
        <f>F29/F32</f>
        <v>-3.2982072008282209E-2</v>
      </c>
      <c r="H29" s="8">
        <f t="shared" si="6"/>
        <v>10531818.289999999</v>
      </c>
      <c r="I29" s="36">
        <f>(H29-D29)/D29</f>
        <v>-0.52174074743763621</v>
      </c>
      <c r="J29" s="2">
        <f>H29/H32</f>
        <v>3.0701045025007981E-3</v>
      </c>
      <c r="K29" s="8">
        <v>10531818.289999999</v>
      </c>
      <c r="L29" s="8">
        <v>10531818.289999999</v>
      </c>
      <c r="M29" s="8">
        <f t="shared" si="2"/>
        <v>0</v>
      </c>
      <c r="N29" s="23"/>
      <c r="O29" s="25">
        <f t="shared" si="3"/>
        <v>0</v>
      </c>
    </row>
    <row r="30" spans="2:17" x14ac:dyDescent="0.25">
      <c r="B30" t="s">
        <v>69</v>
      </c>
      <c r="D30" s="1">
        <v>13000000</v>
      </c>
      <c r="F30" s="1">
        <v>-13000000</v>
      </c>
      <c r="N30" s="23"/>
      <c r="O30" s="25"/>
    </row>
    <row r="31" spans="2:17" x14ac:dyDescent="0.25">
      <c r="B31" t="s">
        <v>73</v>
      </c>
      <c r="D31" s="1">
        <v>2568644.62</v>
      </c>
      <c r="F31" s="1">
        <v>1028056</v>
      </c>
      <c r="N31" s="23"/>
      <c r="O31" s="25"/>
    </row>
    <row r="32" spans="2:17" x14ac:dyDescent="0.25">
      <c r="B32" s="19"/>
      <c r="C32" s="19" t="s">
        <v>30</v>
      </c>
      <c r="D32" s="29">
        <f>D9+D12+D16+D20+D23+D29+D26</f>
        <v>1649706363.8699999</v>
      </c>
      <c r="E32" s="17">
        <f>SUM(E8:E31)</f>
        <v>1.0000000000000002</v>
      </c>
      <c r="F32" s="16">
        <f>F9+F12+F16+F20+F23+F26+F29</f>
        <v>348350787.87999994</v>
      </c>
      <c r="G32" s="18"/>
      <c r="H32" s="16">
        <f>SUM(H9:H31)</f>
        <v>3430442931.6399994</v>
      </c>
      <c r="I32" s="16"/>
      <c r="J32" s="18"/>
      <c r="K32" s="16">
        <f>SUM(K9:K31)</f>
        <v>1979593949.6900001</v>
      </c>
      <c r="L32" s="17">
        <f>SUM(L9:L31)</f>
        <v>1935249547.8800001</v>
      </c>
      <c r="M32" s="34">
        <f>SUM(M9:M31)</f>
        <v>18463202.060000002</v>
      </c>
      <c r="N32" s="26"/>
      <c r="O32" s="17">
        <f>K32-L32</f>
        <v>44344401.809999943</v>
      </c>
      <c r="Q32" s="1"/>
    </row>
    <row r="35" spans="3:3" x14ac:dyDescent="0.25">
      <c r="C35" t="s">
        <v>33</v>
      </c>
    </row>
    <row r="37" spans="3:3" x14ac:dyDescent="0.25">
      <c r="C37" t="s">
        <v>34</v>
      </c>
    </row>
    <row r="39" spans="3:3" x14ac:dyDescent="0.25">
      <c r="C39" t="s">
        <v>35</v>
      </c>
    </row>
    <row r="41" spans="3:3" x14ac:dyDescent="0.25">
      <c r="C41" t="s">
        <v>36</v>
      </c>
    </row>
    <row r="50" spans="3:4" x14ac:dyDescent="0.25">
      <c r="C50" t="s">
        <v>4</v>
      </c>
      <c r="D50" s="2">
        <v>3.7894126336125496E-2</v>
      </c>
    </row>
    <row r="51" spans="3:4" x14ac:dyDescent="0.25">
      <c r="C51" t="s">
        <v>1</v>
      </c>
      <c r="D51" s="2">
        <v>9.6235850625906103E-2</v>
      </c>
    </row>
    <row r="52" spans="3:4" x14ac:dyDescent="0.25">
      <c r="C52" t="s">
        <v>5</v>
      </c>
      <c r="D52" s="2">
        <v>0.12656193739848667</v>
      </c>
    </row>
    <row r="53" spans="3:4" x14ac:dyDescent="0.25">
      <c r="C53" t="s">
        <v>2</v>
      </c>
      <c r="D53" s="2">
        <v>0.18307632461421477</v>
      </c>
    </row>
    <row r="54" spans="3:4" x14ac:dyDescent="0.25">
      <c r="C54" t="s">
        <v>3</v>
      </c>
      <c r="D54" s="2">
        <v>0.22655154195031749</v>
      </c>
    </row>
    <row r="55" spans="3:4" x14ac:dyDescent="0.25">
      <c r="C55" t="s">
        <v>0</v>
      </c>
      <c r="D55" s="2">
        <v>0.31633169260849331</v>
      </c>
    </row>
    <row r="56" spans="3:4" x14ac:dyDescent="0.25">
      <c r="D56" s="35"/>
    </row>
  </sheetData>
  <sortState xmlns:xlrd2="http://schemas.microsoft.com/office/spreadsheetml/2017/richdata2" ref="C50:D55">
    <sortCondition ref="D55"/>
  </sortState>
  <mergeCells count="4">
    <mergeCell ref="B6:C6"/>
    <mergeCell ref="E6:E7"/>
    <mergeCell ref="G6:G7"/>
    <mergeCell ref="I6:I7"/>
  </mergeCells>
  <pageMargins left="0.7" right="0.7" top="0.75" bottom="0.75" header="0.3" footer="0.3"/>
  <pageSetup paperSize="9"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8486A3-CE7B-4B48-93C7-CF879FDFFCB5}">
  <dimension ref="A1:G26"/>
  <sheetViews>
    <sheetView tabSelected="1" zoomScale="120" zoomScaleNormal="120" workbookViewId="0">
      <selection activeCell="I20" sqref="I20"/>
    </sheetView>
  </sheetViews>
  <sheetFormatPr baseColWidth="10" defaultRowHeight="15" x14ac:dyDescent="0.25"/>
  <cols>
    <col min="1" max="1" width="60.5703125" customWidth="1"/>
    <col min="2" max="2" width="17.140625" customWidth="1"/>
    <col min="3" max="3" width="14.85546875" customWidth="1"/>
    <col min="4" max="6" width="17.140625" customWidth="1"/>
    <col min="7" max="7" width="17.85546875" customWidth="1"/>
  </cols>
  <sheetData>
    <row r="1" spans="1:7" ht="49.5" customHeight="1" thickBot="1" x14ac:dyDescent="0.3">
      <c r="A1" s="62" t="s">
        <v>49</v>
      </c>
      <c r="B1" s="63" t="s">
        <v>51</v>
      </c>
      <c r="C1" s="64" t="s">
        <v>52</v>
      </c>
      <c r="D1" s="64" t="s">
        <v>53</v>
      </c>
      <c r="E1" s="64" t="s">
        <v>54</v>
      </c>
      <c r="F1" s="64" t="s">
        <v>72</v>
      </c>
      <c r="G1" s="64" t="s">
        <v>55</v>
      </c>
    </row>
    <row r="2" spans="1:7" ht="15.75" thickBot="1" x14ac:dyDescent="0.3">
      <c r="A2" s="45" t="s">
        <v>0</v>
      </c>
      <c r="B2" s="56">
        <v>521854406.38999999</v>
      </c>
      <c r="C2" s="57">
        <f>B2/B26</f>
        <v>0.31633169260849331</v>
      </c>
      <c r="D2" s="56">
        <v>54613283</v>
      </c>
      <c r="E2" s="56">
        <v>576467689.38999999</v>
      </c>
      <c r="F2" s="71">
        <f>E2/E26</f>
        <v>0.28851411426600093</v>
      </c>
      <c r="G2" s="61">
        <v>0.10465233661203502</v>
      </c>
    </row>
    <row r="3" spans="1:7" x14ac:dyDescent="0.25">
      <c r="A3" s="14" t="s">
        <v>56</v>
      </c>
      <c r="B3" s="49">
        <v>351924367.89999998</v>
      </c>
      <c r="C3" s="59"/>
      <c r="D3" s="49">
        <v>37740180.240000002</v>
      </c>
      <c r="E3" s="51">
        <v>389664548.13999999</v>
      </c>
      <c r="F3" s="72"/>
      <c r="G3" s="50">
        <v>0.10723946302781727</v>
      </c>
    </row>
    <row r="4" spans="1:7" ht="15.75" thickBot="1" x14ac:dyDescent="0.3">
      <c r="A4" s="13" t="s">
        <v>57</v>
      </c>
      <c r="B4" s="42">
        <v>65087505.619999997</v>
      </c>
      <c r="C4" s="58"/>
      <c r="D4" s="42">
        <v>15239567.300000001</v>
      </c>
      <c r="E4" s="44">
        <v>80327072.920000002</v>
      </c>
      <c r="F4" s="73"/>
      <c r="G4" s="43">
        <v>0.23413967327267204</v>
      </c>
    </row>
    <row r="5" spans="1:7" ht="15.75" thickBot="1" x14ac:dyDescent="0.3">
      <c r="A5" s="45" t="s">
        <v>1</v>
      </c>
      <c r="B5" s="56">
        <v>158760895.21000001</v>
      </c>
      <c r="C5" s="57">
        <f>B5/B26</f>
        <v>9.6235850625906103E-2</v>
      </c>
      <c r="D5" s="56">
        <v>88978354.829999998</v>
      </c>
      <c r="E5" s="56">
        <v>247739250.04000002</v>
      </c>
      <c r="F5" s="71">
        <f>E5/E26</f>
        <v>0.12399007196716939</v>
      </c>
      <c r="G5" s="61">
        <v>0.56045510900089368</v>
      </c>
    </row>
    <row r="6" spans="1:7" x14ac:dyDescent="0.25">
      <c r="A6" s="51" t="s">
        <v>58</v>
      </c>
      <c r="B6" s="49">
        <v>129441284.23</v>
      </c>
      <c r="C6" s="59"/>
      <c r="D6" s="49">
        <v>56146526.740000002</v>
      </c>
      <c r="E6" s="51">
        <v>185587810.97</v>
      </c>
      <c r="F6" s="72"/>
      <c r="G6" s="50">
        <v>0.43376058167218939</v>
      </c>
    </row>
    <row r="7" spans="1:7" x14ac:dyDescent="0.25">
      <c r="A7" s="18" t="s">
        <v>59</v>
      </c>
      <c r="B7" s="39">
        <v>6136500</v>
      </c>
      <c r="C7" s="40"/>
      <c r="D7" s="39">
        <v>8736073.4700000007</v>
      </c>
      <c r="E7" s="17">
        <v>14872573.470000001</v>
      </c>
      <c r="F7" s="74"/>
      <c r="G7" s="38">
        <v>1.4236247812270839</v>
      </c>
    </row>
    <row r="8" spans="1:7" ht="15.75" thickBot="1" x14ac:dyDescent="0.3">
      <c r="A8" s="13" t="s">
        <v>60</v>
      </c>
      <c r="B8" s="42">
        <v>4711791.08</v>
      </c>
      <c r="C8" s="58"/>
      <c r="D8" s="42">
        <v>6795061.7599999998</v>
      </c>
      <c r="E8" s="44">
        <v>11506852.84</v>
      </c>
      <c r="F8" s="73"/>
      <c r="G8" s="55">
        <v>1.4421398666937499</v>
      </c>
    </row>
    <row r="9" spans="1:7" ht="15.75" thickBot="1" x14ac:dyDescent="0.3">
      <c r="A9" s="45" t="s">
        <v>2</v>
      </c>
      <c r="B9" s="56">
        <v>302022177.79000002</v>
      </c>
      <c r="C9" s="57">
        <f>B9/B26</f>
        <v>0.18307632461421477</v>
      </c>
      <c r="D9" s="56">
        <v>129392645.95</v>
      </c>
      <c r="E9" s="56">
        <v>431414823.74000001</v>
      </c>
      <c r="F9" s="71">
        <f>E9/E26</f>
        <v>0.21591715900726111</v>
      </c>
      <c r="G9" s="61">
        <v>0.42842100834054775</v>
      </c>
    </row>
    <row r="10" spans="1:7" x14ac:dyDescent="0.25">
      <c r="A10" s="14" t="s">
        <v>61</v>
      </c>
      <c r="B10" s="49">
        <v>7413100.2699999996</v>
      </c>
      <c r="C10" s="50"/>
      <c r="D10" s="49">
        <v>48378870.509999998</v>
      </c>
      <c r="E10" s="51">
        <v>55791970.780000001</v>
      </c>
      <c r="F10" s="72"/>
      <c r="G10" s="60">
        <v>6.5261319485700158</v>
      </c>
    </row>
    <row r="11" spans="1:7" x14ac:dyDescent="0.25">
      <c r="A11" s="18" t="s">
        <v>62</v>
      </c>
      <c r="B11" s="39">
        <v>26978614.760000002</v>
      </c>
      <c r="C11" s="41"/>
      <c r="D11" s="39">
        <v>23679688.539999999</v>
      </c>
      <c r="E11" s="17">
        <v>50658303.299999997</v>
      </c>
      <c r="F11" s="74"/>
      <c r="G11" s="41">
        <v>0.87772069658331098</v>
      </c>
    </row>
    <row r="12" spans="1:7" x14ac:dyDescent="0.25">
      <c r="A12" s="18" t="s">
        <v>63</v>
      </c>
      <c r="B12" s="39">
        <v>11027696</v>
      </c>
      <c r="C12" s="41"/>
      <c r="D12" s="39">
        <v>16069943.91</v>
      </c>
      <c r="E12" s="17">
        <v>27097639.91</v>
      </c>
      <c r="F12" s="74"/>
      <c r="G12" s="38">
        <v>1.4572349391931008</v>
      </c>
    </row>
    <row r="13" spans="1:7" ht="15.75" thickBot="1" x14ac:dyDescent="0.3">
      <c r="A13" s="65" t="s">
        <v>71</v>
      </c>
      <c r="B13" s="66">
        <v>167272552.74000001</v>
      </c>
      <c r="C13" s="67"/>
      <c r="D13" s="66">
        <v>33113011.609999999</v>
      </c>
      <c r="E13" s="25">
        <v>200385564.34999999</v>
      </c>
      <c r="F13" s="74"/>
      <c r="G13" s="69">
        <f>(E13-B13)/B13</f>
        <v>0.19795842813177589</v>
      </c>
    </row>
    <row r="14" spans="1:7" ht="15.75" thickBot="1" x14ac:dyDescent="0.3">
      <c r="A14" s="45" t="s">
        <v>3</v>
      </c>
      <c r="B14" s="56">
        <v>373743520.5</v>
      </c>
      <c r="C14" s="57">
        <f>B14/B26</f>
        <v>0.22655154195031749</v>
      </c>
      <c r="D14" s="56">
        <v>136353336.94999999</v>
      </c>
      <c r="E14" s="56">
        <v>510096857.44999999</v>
      </c>
      <c r="F14" s="76">
        <f>E14/E26</f>
        <v>0.25529642983596901</v>
      </c>
      <c r="G14" s="68">
        <v>0.36483130668749608</v>
      </c>
    </row>
    <row r="15" spans="1:7" x14ac:dyDescent="0.25">
      <c r="A15" s="51" t="s">
        <v>64</v>
      </c>
      <c r="B15" s="49">
        <v>163500000</v>
      </c>
      <c r="C15" s="50"/>
      <c r="D15" s="49">
        <v>67959619.790000007</v>
      </c>
      <c r="E15" s="51">
        <v>231459619.79000002</v>
      </c>
      <c r="F15" s="72"/>
      <c r="G15" s="50">
        <v>0.4156551669113151</v>
      </c>
    </row>
    <row r="16" spans="1:7" ht="15.75" thickBot="1" x14ac:dyDescent="0.3">
      <c r="A16" s="13" t="s">
        <v>65</v>
      </c>
      <c r="B16" s="42">
        <v>103000000</v>
      </c>
      <c r="C16" s="43"/>
      <c r="D16" s="42">
        <v>64390672.600000001</v>
      </c>
      <c r="E16" s="44">
        <v>167390672.59999999</v>
      </c>
      <c r="F16" s="73"/>
      <c r="G16" s="43">
        <v>0.62515216116504846</v>
      </c>
    </row>
    <row r="17" spans="1:7" ht="15.75" thickBot="1" x14ac:dyDescent="0.3">
      <c r="A17" s="45" t="s">
        <v>4</v>
      </c>
      <c r="B17" s="56">
        <v>62514181.369999997</v>
      </c>
      <c r="C17" s="57">
        <f>B17/B26</f>
        <v>3.7894126336125496E-2</v>
      </c>
      <c r="D17" s="56">
        <v>-50401678.920000002</v>
      </c>
      <c r="E17" s="56">
        <v>12112502.449999996</v>
      </c>
      <c r="F17" s="71">
        <f>E17/E26</f>
        <v>6.0621401341754656E-3</v>
      </c>
      <c r="G17" s="48">
        <v>-0.80624392442555959</v>
      </c>
    </row>
    <row r="18" spans="1:7" x14ac:dyDescent="0.25">
      <c r="A18" s="14" t="s">
        <v>66</v>
      </c>
      <c r="B18" s="49">
        <v>47896383.539999999</v>
      </c>
      <c r="C18" s="50"/>
      <c r="D18" s="49">
        <v>-47716604.119999997</v>
      </c>
      <c r="E18" s="51">
        <v>179779.42000000179</v>
      </c>
      <c r="F18" s="72"/>
      <c r="G18" s="50">
        <v>-0.99</v>
      </c>
    </row>
    <row r="19" spans="1:7" ht="15.75" thickBot="1" x14ac:dyDescent="0.3">
      <c r="A19" s="13" t="s">
        <v>67</v>
      </c>
      <c r="B19" s="42">
        <v>11988424.779999999</v>
      </c>
      <c r="C19" s="43"/>
      <c r="D19" s="42">
        <v>-3833699.42</v>
      </c>
      <c r="E19" s="44">
        <v>8154725.3599999994</v>
      </c>
      <c r="F19" s="73"/>
      <c r="G19" s="43">
        <v>-0.68</v>
      </c>
    </row>
    <row r="20" spans="1:7" ht="15.75" thickBot="1" x14ac:dyDescent="0.3">
      <c r="A20" s="45" t="s">
        <v>5</v>
      </c>
      <c r="B20" s="56">
        <v>208790033.55000001</v>
      </c>
      <c r="C20" s="57">
        <f>B20/B26</f>
        <v>0.12656193739848667</v>
      </c>
      <c r="D20" s="56">
        <v>904176.84</v>
      </c>
      <c r="E20" s="56">
        <v>209694210.39000002</v>
      </c>
      <c r="F20" s="71">
        <f>E20/E26</f>
        <v>0.10494905523915526</v>
      </c>
      <c r="G20" s="92">
        <v>4.3305555568267859E-3</v>
      </c>
    </row>
    <row r="21" spans="1:7" x14ac:dyDescent="0.25">
      <c r="A21" s="14" t="s">
        <v>68</v>
      </c>
      <c r="B21" s="51">
        <v>208790033.55000001</v>
      </c>
      <c r="C21" s="50"/>
      <c r="D21" s="51">
        <v>904176.84</v>
      </c>
      <c r="E21" s="51">
        <v>209694210.39000002</v>
      </c>
      <c r="F21" s="72"/>
      <c r="G21" s="50"/>
    </row>
    <row r="22" spans="1:7" ht="15.75" thickBot="1" x14ac:dyDescent="0.3">
      <c r="C22" s="21"/>
      <c r="E22" s="1"/>
      <c r="F22" s="2"/>
      <c r="G22" s="21"/>
    </row>
    <row r="23" spans="1:7" ht="15.75" thickBot="1" x14ac:dyDescent="0.3">
      <c r="A23" s="45" t="s">
        <v>6</v>
      </c>
      <c r="B23" s="46">
        <v>22021149.059999999</v>
      </c>
      <c r="C23" s="47">
        <f>B23/B26</f>
        <v>1.334852646645625E-2</v>
      </c>
      <c r="D23" s="46">
        <v>-11489330.77</v>
      </c>
      <c r="E23" s="46">
        <v>10531818.289999999</v>
      </c>
      <c r="F23" s="75">
        <f>E23/E26</f>
        <v>5.2710295502687177E-3</v>
      </c>
      <c r="G23" s="48">
        <v>-0.52174074743763621</v>
      </c>
    </row>
    <row r="24" spans="1:7" x14ac:dyDescent="0.25">
      <c r="A24" s="14" t="s">
        <v>69</v>
      </c>
      <c r="B24" s="51">
        <v>13000000</v>
      </c>
      <c r="C24" s="14"/>
      <c r="D24" s="51">
        <v>-13000000</v>
      </c>
      <c r="E24" s="14"/>
      <c r="F24" s="14"/>
      <c r="G24" s="50"/>
    </row>
    <row r="25" spans="1:7" x14ac:dyDescent="0.25">
      <c r="A25" s="18" t="s">
        <v>70</v>
      </c>
      <c r="B25" s="17">
        <v>2568644.62</v>
      </c>
      <c r="C25" s="18"/>
      <c r="D25" s="17">
        <v>1028056</v>
      </c>
      <c r="E25" s="18"/>
      <c r="F25" s="18"/>
      <c r="G25" s="41"/>
    </row>
    <row r="26" spans="1:7" x14ac:dyDescent="0.25">
      <c r="A26" s="52" t="s">
        <v>50</v>
      </c>
      <c r="B26" s="53">
        <f>B2+B5+B9+B14+B17+B23+B20</f>
        <v>1649706363.8699999</v>
      </c>
      <c r="C26" s="50">
        <f>SUM(C1:C25)</f>
        <v>1.0000000000000002</v>
      </c>
      <c r="D26" s="54">
        <f>D2+D5+D9+D14+D17+D20+D23</f>
        <v>348350787.87999994</v>
      </c>
      <c r="E26" s="51">
        <f>SUM(E2,E5,E9,E14,E17,E20,E23 )</f>
        <v>1998057151.7500002</v>
      </c>
      <c r="F26" s="1">
        <f>SUM(F2:F25)</f>
        <v>1</v>
      </c>
      <c r="G26" s="21"/>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2021</vt:lpstr>
      <vt:lpstr>2022</vt:lpstr>
      <vt:lpstr>para informe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GRACIELA</dc:creator>
  <cp:lastModifiedBy>IAP</cp:lastModifiedBy>
  <dcterms:created xsi:type="dcterms:W3CDTF">2023-02-19T19:18:31Z</dcterms:created>
  <dcterms:modified xsi:type="dcterms:W3CDTF">2023-03-14T19:04:42Z</dcterms:modified>
</cp:coreProperties>
</file>