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hidePivotFieldList="1"/>
  <mc:AlternateContent xmlns:mc="http://schemas.openxmlformats.org/markup-compatibility/2006">
    <mc:Choice Requires="x15">
      <x15ac:absPath xmlns:x15ac="http://schemas.microsoft.com/office/spreadsheetml/2010/11/ac" url="E:\INF_FINANCIERA\"/>
    </mc:Choice>
  </mc:AlternateContent>
  <xr:revisionPtr revIDLastSave="0" documentId="8_{5274849C-1CEE-4FA2-8BA1-21661634B54D}"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5" i="10" l="1"/>
  <c r="AB256" i="10"/>
  <c r="AB234" i="10"/>
  <c r="AB196" i="10"/>
  <c r="AB177" i="10"/>
  <c r="AB158" i="10"/>
  <c r="AB101" i="10"/>
  <c r="AB82" i="10"/>
  <c r="AB63" i="10"/>
  <c r="AB44" i="10"/>
  <c r="AB25" i="10"/>
  <c r="AA334" i="10"/>
  <c r="Z334" i="10"/>
  <c r="Y334" i="10"/>
  <c r="X334" i="10"/>
  <c r="W334" i="10" l="1"/>
  <c r="AB215" i="10"/>
  <c r="AB139" i="10"/>
  <c r="AB120" i="10"/>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<sst xmlns="http://schemas.openxmlformats.org/spreadsheetml/2006/main" count="1166" uniqueCount="233">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</sst>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249977111117893"/>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0" fontId="0" fillId="5" borderId="2" xfId="0" applyFill="1" applyBorder="1"/>
    <xf numFmtId="43" fontId="0" fillId="5" borderId="2" xfId="1" applyFont="1" applyFill="1" applyBorder="1"/>
    <xf numFmtId="43" fontId="0" fillId="5" borderId="2" xfId="1" applyFont="1" applyFill="1" applyBorder="1" applyAlignment="1">
      <alignment wrapText="1"/>
    </xf>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43" fontId="0" fillId="6" borderId="3" xfId="1" applyFont="1" applyFill="1" applyBorder="1"/>
    <xf numFmtId="0" fontId="0" fillId="6" borderId="3" xfId="0" applyFill="1" applyBorder="1"/>
    <xf numFmtId="0" fontId="10" fillId="0" borderId="5" xfId="0" applyFont="1" applyBorder="1" applyAlignment="1">
      <alignment horizontal="center" wrapText="1"/>
    </xf>
    <xf numFmtId="43" fontId="0" fillId="5" borderId="5" xfId="1" applyFont="1" applyFill="1" applyBorder="1" applyAlignment="1">
      <alignment wrapText="1"/>
    </xf>
    <xf numFmtId="43" fontId="0" fillId="5" borderId="5" xfId="1" applyFont="1" applyFill="1" applyBorder="1"/>
    <xf numFmtId="0" fontId="10" fillId="0" borderId="4" xfId="0" applyFont="1" applyBorder="1" applyAlignment="1">
      <alignment horizontal="center"/>
    </xf>
    <xf numFmtId="43" fontId="0" fillId="5" borderId="4" xfId="1" applyFont="1" applyFill="1" applyBorder="1"/>
    <xf numFmtId="0" fontId="10" fillId="6" borderId="3" xfId="0" applyFont="1" applyFill="1" applyBorder="1" applyAlignment="1">
      <alignment horizontal="center" wrapText="1"/>
    </xf>
    <xf numFmtId="0" fontId="10" fillId="6" borderId="3" xfId="0" applyFont="1" applyFill="1" applyBorder="1" applyAlignment="1">
      <alignment horizontal="center"/>
    </xf>
    <xf numFmtId="43" fontId="0" fillId="0" borderId="6" xfId="1" applyFont="1" applyFill="1" applyBorder="1"/>
    <xf numFmtId="43" fontId="0" fillId="0" borderId="0" xfId="1" applyFont="1" applyFill="1"/>
    <xf numFmtId="43" fontId="0" fillId="2" borderId="2" xfId="1" applyFont="1" applyFill="1" applyBorder="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4" fontId="11" fillId="0" borderId="0" xfId="0" applyNumberFormat="1" applyFont="1" applyAlignment="1">
      <alignment horizontal="right" vertical="top"/>
    </xf>
    <xf numFmtId="4" fontId="12" fillId="0" borderId="0" xfId="0" applyNumberFormat="1" applyFont="1" applyAlignment="1">
      <alignment horizontal="right" vertical="top"/>
    </xf>
    <xf numFmtId="43" fontId="0" fillId="0" borderId="4" xfId="1" applyFont="1" applyFill="1" applyBorder="1"/>
    <xf numFmtId="43" fontId="0" fillId="5" borderId="5" xfId="1" applyFont="1" applyFill="1" applyBorder="1" applyAlignment="1">
      <alignment horizontal="right" wrapText="1"/>
    </xf>
    <xf numFmtId="0" fontId="10" fillId="0" borderId="6" xfId="0" applyFont="1" applyBorder="1" applyAlignment="1">
      <alignment horizontal="center" wrapText="1"/>
    </xf>
    <xf numFmtId="43" fontId="0" fillId="0" borderId="7" xfId="1" applyFont="1" applyFill="1" applyBorder="1"/>
    <xf numFmtId="43" fontId="0" fillId="5" borderId="6" xfId="1" applyFont="1" applyFill="1" applyBorder="1" applyAlignment="1">
      <alignment wrapText="1"/>
    </xf>
    <xf numFmtId="43" fontId="0" fillId="5" borderId="6" xfId="1" applyFont="1" applyFill="1" applyBorder="1"/>
    <xf numFmtId="0" fontId="10" fillId="0" borderId="7" xfId="0" applyFont="1" applyBorder="1" applyAlignment="1">
      <alignment horizontal="center" wrapText="1"/>
    </xf>
    <xf numFmtId="0" fontId="10" fillId="0" borderId="7" xfId="0" applyFont="1" applyBorder="1" applyAlignment="1">
      <alignment horizontal="center"/>
    </xf>
    <xf numFmtId="43" fontId="2" fillId="0" borderId="0" xfId="1" applyFont="1" applyAlignment="1">
      <alignment horizontal="center"/>
    </xf>
    <xf numFmtId="0" fontId="10" fillId="0" borderId="6"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6088669.75</c:v>
                </c:pt>
                <c:pt idx="1">
                  <c:v>9531764.5199999996</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1156212.3799999999</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pt idx="1">
                  <c:v>491328.38</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5214770.0600000005</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pt idx="1">
                  <c:v>3437738.14</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21611847.329999998</c:v>
                </c:pt>
                <c:pt idx="10">
                  <c:v>1232487.23</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pt idx="1">
                  <c:v>805000.92</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3855565.7800000003</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pt idx="1">
                  <c:v>1928749.78</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12588996.210000001</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5885408.2800000003</c:v>
                </c:pt>
                <c:pt idx="1">
                  <c:v>6703587.9299999997</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167321930</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pt idx="1">
                  <c:v>94437034</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93806250</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pt idx="1">
                  <c:v>46903125</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15300923.73</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134250875.31999999</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555809.4</c:v>
                </c:pt>
                <c:pt idx="1">
                  <c:v>14745114.33</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1949686892.8299999</c:v>
                </c:pt>
                <c:pt idx="10">
                  <c:v>453924923.13</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196387028.53</c:v>
                </c:pt>
                <c:pt idx="1">
                  <c:v>257537894.59999999</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58364008.07</c:v>
                </c:pt>
                <c:pt idx="1">
                  <c:v>75886867.25</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1253905.1400000001</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pt idx="1">
                  <c:v>1253905.1400000001</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2322573.0099999998</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pt idx="1">
                  <c:v>1413679.21</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15620434.27</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164306</xdr:rowOff>
    </xdr:from>
    <xdr:to>
      <xdr:col>11</xdr:col>
      <xdr:colOff>1059656</xdr:colOff>
      <xdr:row>23</xdr:row>
      <xdr:rowOff>30956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28574</xdr:colOff>
      <xdr:row>276</xdr:row>
      <xdr:rowOff>161925</xdr:rowOff>
    </xdr:from>
    <xdr:to>
      <xdr:col>26</xdr:col>
      <xdr:colOff>962024</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09" t="s">
        <v>62</v>
      </c>
      <c r="K6" s="109"/>
      <c r="L6" s="109" t="s">
        <v>63</v>
      </c>
      <c r="M6" s="109"/>
      <c r="N6" s="109" t="s">
        <v>64</v>
      </c>
      <c r="O6" s="109"/>
      <c r="Q6" s="26" t="s">
        <v>61</v>
      </c>
      <c r="R6" s="109" t="s">
        <v>62</v>
      </c>
      <c r="S6" s="109"/>
      <c r="T6" s="109" t="s">
        <v>63</v>
      </c>
      <c r="U6" s="109"/>
      <c r="V6" s="109" t="s">
        <v>64</v>
      </c>
      <c r="W6" s="109"/>
      <c r="Y6" s="27"/>
      <c r="Z6" s="109" t="s">
        <v>62</v>
      </c>
      <c r="AA6" s="109"/>
      <c r="AB6" s="109" t="s">
        <v>63</v>
      </c>
      <c r="AC6" s="109"/>
      <c r="AD6" s="109" t="s">
        <v>64</v>
      </c>
      <c r="AE6" s="109"/>
      <c r="AG6" s="27"/>
      <c r="AH6" s="109" t="s">
        <v>62</v>
      </c>
      <c r="AI6" s="109"/>
      <c r="AJ6" s="109" t="s">
        <v>63</v>
      </c>
      <c r="AK6" s="109"/>
      <c r="AL6" s="109" t="s">
        <v>64</v>
      </c>
      <c r="AM6" s="109"/>
      <c r="AO6" s="28"/>
      <c r="AP6" s="109" t="s">
        <v>62</v>
      </c>
      <c r="AQ6" s="109"/>
      <c r="AR6" s="109" t="s">
        <v>63</v>
      </c>
      <c r="AS6" s="109"/>
      <c r="AT6" s="109" t="s">
        <v>64</v>
      </c>
      <c r="AU6" s="109"/>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V6:W6"/>
    <mergeCell ref="J6:K6"/>
    <mergeCell ref="L6:M6"/>
    <mergeCell ref="N6:O6"/>
    <mergeCell ref="R6:S6"/>
    <mergeCell ref="T6:U6"/>
    <mergeCell ref="AP6:AQ6"/>
    <mergeCell ref="AR6:AS6"/>
    <mergeCell ref="AT6:AU6"/>
    <mergeCell ref="Z6:AA6"/>
    <mergeCell ref="AB6:AC6"/>
    <mergeCell ref="AD6:AE6"/>
    <mergeCell ref="AH6:AI6"/>
    <mergeCell ref="AJ6:AK6"/>
    <mergeCell ref="AL6:AM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53"/>
  <sheetViews>
    <sheetView tabSelected="1" topLeftCell="H25" zoomScale="80" zoomScaleNormal="80" workbookViewId="0">
      <selection activeCell="Q334" sqref="Q334"/>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7" customWidth="1"/>
    <col min="26" max="27" width="15.85546875" style="64" customWidth="1"/>
    <col min="28" max="28" width="20.5703125" style="64" customWidth="1"/>
    <col min="29" max="29" width="16.85546875" bestFit="1" customWidth="1"/>
    <col min="30" max="30" width="14.7109375" bestFit="1" customWidth="1"/>
    <col min="31" max="31" width="15.140625" bestFit="1" customWidth="1"/>
  </cols>
  <sheetData>
    <row r="1" spans="1:28" x14ac:dyDescent="0.25">
      <c r="A1" s="68" t="s">
        <v>222</v>
      </c>
    </row>
    <row r="2" spans="1:28" x14ac:dyDescent="0.25">
      <c r="A2" s="68" t="s">
        <v>223</v>
      </c>
      <c r="Y2" s="78"/>
    </row>
    <row r="3" spans="1:28" ht="15.75" customHeight="1" x14ac:dyDescent="0.25">
      <c r="A3" s="68" t="s">
        <v>228</v>
      </c>
      <c r="P3" s="110" t="s">
        <v>224</v>
      </c>
      <c r="Q3" s="111"/>
      <c r="R3" s="111"/>
      <c r="Y3" s="78"/>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5">
        <v>2018</v>
      </c>
      <c r="H5" s="85">
        <v>2019</v>
      </c>
      <c r="I5" s="85">
        <v>2020</v>
      </c>
      <c r="J5" s="85">
        <v>2021</v>
      </c>
      <c r="K5" s="85">
        <v>2022</v>
      </c>
      <c r="L5" s="85">
        <v>2023</v>
      </c>
      <c r="M5" s="103"/>
      <c r="N5" s="90"/>
      <c r="O5" s="107"/>
      <c r="P5" s="88" t="s">
        <v>212</v>
      </c>
      <c r="Q5" s="70" t="s">
        <v>213</v>
      </c>
      <c r="R5" s="70" t="s">
        <v>214</v>
      </c>
      <c r="S5" s="70" t="s">
        <v>215</v>
      </c>
      <c r="T5" s="70" t="s">
        <v>216</v>
      </c>
      <c r="U5" s="70" t="s">
        <v>217</v>
      </c>
      <c r="V5" s="70" t="s">
        <v>218</v>
      </c>
      <c r="W5" s="70" t="s">
        <v>219</v>
      </c>
      <c r="X5" s="70" t="s">
        <v>220</v>
      </c>
      <c r="Y5" s="79" t="s">
        <v>225</v>
      </c>
      <c r="Z5" s="79" t="s">
        <v>226</v>
      </c>
      <c r="AA5" s="79" t="s">
        <v>227</v>
      </c>
      <c r="AB5" s="95" t="s">
        <v>230</v>
      </c>
    </row>
    <row r="6" spans="1:28" x14ac:dyDescent="0.25">
      <c r="A6" s="74" t="s">
        <v>1</v>
      </c>
      <c r="B6" s="75">
        <v>8035180.5700000003</v>
      </c>
      <c r="C6" s="75">
        <v>7684140.5599999996</v>
      </c>
      <c r="D6" s="75">
        <v>7383353.7999999998</v>
      </c>
      <c r="E6" s="75">
        <v>10815978.029999999</v>
      </c>
      <c r="F6" s="76">
        <v>1196269.6599999997</v>
      </c>
      <c r="G6" s="86">
        <f>AB6</f>
        <v>0</v>
      </c>
      <c r="H6" s="86">
        <v>0</v>
      </c>
      <c r="I6" s="86">
        <v>0</v>
      </c>
      <c r="J6" s="102">
        <v>0</v>
      </c>
      <c r="K6" s="102">
        <v>0</v>
      </c>
      <c r="L6" s="86">
        <f>AB6</f>
        <v>0</v>
      </c>
      <c r="M6" s="105"/>
      <c r="N6" s="83"/>
      <c r="O6" s="98"/>
      <c r="P6" s="74"/>
      <c r="Q6" s="75"/>
      <c r="R6" s="75"/>
      <c r="S6" s="75"/>
      <c r="T6" s="75"/>
      <c r="U6" s="75"/>
      <c r="V6" s="75"/>
      <c r="W6" s="75"/>
      <c r="X6" s="75"/>
      <c r="Y6" s="75"/>
      <c r="Z6" s="75"/>
      <c r="AA6" s="75"/>
      <c r="AB6" s="94">
        <f>SUM(P6:AA6)</f>
        <v>0</v>
      </c>
    </row>
    <row r="7" spans="1:28" x14ac:dyDescent="0.25">
      <c r="N7" s="84"/>
      <c r="Y7" s="78"/>
    </row>
    <row r="8" spans="1:28" x14ac:dyDescent="0.25">
      <c r="N8" s="84"/>
      <c r="Y8" s="78"/>
    </row>
    <row r="9" spans="1:28" x14ac:dyDescent="0.25">
      <c r="N9" s="84"/>
    </row>
    <row r="10" spans="1:28" x14ac:dyDescent="0.25">
      <c r="N10" s="84"/>
    </row>
    <row r="11" spans="1:28" x14ac:dyDescent="0.25">
      <c r="N11" s="84"/>
    </row>
    <row r="12" spans="1:28" x14ac:dyDescent="0.25">
      <c r="N12" s="84"/>
    </row>
    <row r="13" spans="1:28" x14ac:dyDescent="0.25">
      <c r="N13" s="84"/>
    </row>
    <row r="14" spans="1:28" x14ac:dyDescent="0.25">
      <c r="N14" s="84"/>
    </row>
    <row r="15" spans="1:28" x14ac:dyDescent="0.25">
      <c r="N15" s="84"/>
    </row>
    <row r="16" spans="1:28" x14ac:dyDescent="0.25">
      <c r="N16" s="84"/>
    </row>
    <row r="17" spans="1:30" x14ac:dyDescent="0.25">
      <c r="N17" s="84"/>
    </row>
    <row r="18" spans="1:30" x14ac:dyDescent="0.25">
      <c r="N18" s="84"/>
    </row>
    <row r="19" spans="1:30" x14ac:dyDescent="0.25">
      <c r="N19" s="84"/>
    </row>
    <row r="20" spans="1:30" x14ac:dyDescent="0.25">
      <c r="N20" s="84"/>
    </row>
    <row r="21" spans="1:30" x14ac:dyDescent="0.25">
      <c r="N21" s="84"/>
    </row>
    <row r="22" spans="1:30" x14ac:dyDescent="0.25">
      <c r="N22" s="84"/>
    </row>
    <row r="23" spans="1:30" x14ac:dyDescent="0.25">
      <c r="N23" s="84"/>
    </row>
    <row r="24" spans="1:30" x14ac:dyDescent="0.25">
      <c r="A24" s="73"/>
      <c r="B24" s="70">
        <v>2013</v>
      </c>
      <c r="C24" s="70">
        <v>2014</v>
      </c>
      <c r="D24" s="70">
        <v>2015</v>
      </c>
      <c r="E24" s="70">
        <v>2016</v>
      </c>
      <c r="F24" s="72">
        <v>2017</v>
      </c>
      <c r="G24" s="85">
        <v>2018</v>
      </c>
      <c r="H24" s="85">
        <v>2019</v>
      </c>
      <c r="I24" s="85">
        <v>2020</v>
      </c>
      <c r="J24" s="85">
        <v>2021</v>
      </c>
      <c r="K24" s="85">
        <v>2022</v>
      </c>
      <c r="L24" s="85">
        <v>2023</v>
      </c>
      <c r="M24" s="103"/>
      <c r="N24" s="91"/>
      <c r="O24" s="108"/>
      <c r="P24" s="88" t="s">
        <v>212</v>
      </c>
      <c r="Q24" s="70" t="s">
        <v>213</v>
      </c>
      <c r="R24" s="70" t="s">
        <v>214</v>
      </c>
      <c r="S24" s="70" t="s">
        <v>215</v>
      </c>
      <c r="T24" s="70" t="s">
        <v>216</v>
      </c>
      <c r="U24" s="70" t="s">
        <v>217</v>
      </c>
      <c r="V24" s="70" t="s">
        <v>218</v>
      </c>
      <c r="W24" s="70" t="s">
        <v>219</v>
      </c>
      <c r="X24" s="70" t="s">
        <v>220</v>
      </c>
      <c r="Y24" s="79" t="s">
        <v>225</v>
      </c>
      <c r="Z24" s="79" t="s">
        <v>226</v>
      </c>
      <c r="AA24" s="79" t="s">
        <v>227</v>
      </c>
      <c r="AB24" s="95" t="s">
        <v>230</v>
      </c>
    </row>
    <row r="25" spans="1:30" x14ac:dyDescent="0.25">
      <c r="A25" s="74" t="s">
        <v>2</v>
      </c>
      <c r="B25" s="75">
        <v>132106640.62</v>
      </c>
      <c r="C25" s="75">
        <v>182265896.77000001</v>
      </c>
      <c r="D25" s="75">
        <v>211854820.74000001</v>
      </c>
      <c r="E25" s="75">
        <v>227038704.90000001</v>
      </c>
      <c r="F25" s="76">
        <v>208627180.25</v>
      </c>
      <c r="G25" s="86">
        <v>212561332.78999999</v>
      </c>
      <c r="H25" s="86">
        <v>208600892.91</v>
      </c>
      <c r="I25" s="86">
        <v>225833128.16</v>
      </c>
      <c r="J25" s="86">
        <v>260537257.84</v>
      </c>
      <c r="K25" s="86">
        <v>292303737.14000005</v>
      </c>
      <c r="L25" s="86">
        <f>AB25</f>
        <v>134250875.31999999</v>
      </c>
      <c r="M25" s="105"/>
      <c r="N25" s="83"/>
      <c r="O25" s="104"/>
      <c r="P25" s="89">
        <v>58364008.07</v>
      </c>
      <c r="Q25" s="75">
        <v>75886867.25</v>
      </c>
      <c r="R25" s="75"/>
      <c r="S25" s="75"/>
      <c r="T25" s="75"/>
      <c r="U25" s="75"/>
      <c r="V25" s="75"/>
      <c r="W25" s="75"/>
      <c r="X25" s="75"/>
      <c r="Y25" s="75"/>
      <c r="Z25" s="75"/>
      <c r="AA25" s="75"/>
      <c r="AB25" s="94">
        <f>SUM(P25:AA25 )</f>
        <v>134250875.31999999</v>
      </c>
      <c r="AC25" s="92"/>
      <c r="AD25" s="80"/>
    </row>
    <row r="26" spans="1:30" x14ac:dyDescent="0.25">
      <c r="N26" s="84"/>
      <c r="AC26" s="80"/>
    </row>
    <row r="27" spans="1:30" x14ac:dyDescent="0.25">
      <c r="N27" s="84"/>
    </row>
    <row r="28" spans="1:30" x14ac:dyDescent="0.25">
      <c r="N28" s="84"/>
    </row>
    <row r="29" spans="1:30" x14ac:dyDescent="0.25">
      <c r="N29" s="84"/>
    </row>
    <row r="30" spans="1:30" x14ac:dyDescent="0.25">
      <c r="N30" s="84"/>
    </row>
    <row r="31" spans="1:30" x14ac:dyDescent="0.25">
      <c r="N31" s="84"/>
    </row>
    <row r="32" spans="1:30" x14ac:dyDescent="0.25">
      <c r="N32" s="84"/>
    </row>
    <row r="33" spans="1:30" x14ac:dyDescent="0.25">
      <c r="N33" s="84"/>
    </row>
    <row r="34" spans="1:30" x14ac:dyDescent="0.25">
      <c r="N34" s="84"/>
    </row>
    <row r="35" spans="1:30" x14ac:dyDescent="0.25">
      <c r="N35" s="84"/>
    </row>
    <row r="36" spans="1:30" x14ac:dyDescent="0.25">
      <c r="N36" s="84"/>
    </row>
    <row r="37" spans="1:30" x14ac:dyDescent="0.25">
      <c r="N37" s="84"/>
    </row>
    <row r="38" spans="1:30" x14ac:dyDescent="0.25">
      <c r="N38" s="84"/>
    </row>
    <row r="39" spans="1:30" x14ac:dyDescent="0.25">
      <c r="N39" s="84"/>
    </row>
    <row r="40" spans="1:30" x14ac:dyDescent="0.25">
      <c r="N40" s="84"/>
    </row>
    <row r="41" spans="1:30" x14ac:dyDescent="0.25">
      <c r="N41" s="84"/>
    </row>
    <row r="42" spans="1:30" x14ac:dyDescent="0.25">
      <c r="N42" s="84"/>
    </row>
    <row r="43" spans="1:30" x14ac:dyDescent="0.25">
      <c r="A43" s="73"/>
      <c r="B43" s="70">
        <v>2013</v>
      </c>
      <c r="C43" s="70">
        <v>2014</v>
      </c>
      <c r="D43" s="70">
        <v>2015</v>
      </c>
      <c r="E43" s="70">
        <v>2016</v>
      </c>
      <c r="F43" s="72">
        <v>2017</v>
      </c>
      <c r="G43" s="85">
        <v>2018</v>
      </c>
      <c r="H43" s="85">
        <v>2019</v>
      </c>
      <c r="I43" s="85">
        <v>2020</v>
      </c>
      <c r="J43" s="85">
        <v>2021</v>
      </c>
      <c r="K43" s="85">
        <v>2022</v>
      </c>
      <c r="L43" s="85">
        <v>2023</v>
      </c>
      <c r="M43" s="103"/>
      <c r="N43" s="91"/>
      <c r="O43" s="108"/>
      <c r="P43" s="88" t="s">
        <v>212</v>
      </c>
      <c r="Q43" s="70" t="s">
        <v>213</v>
      </c>
      <c r="R43" s="70" t="s">
        <v>214</v>
      </c>
      <c r="S43" s="70" t="s">
        <v>215</v>
      </c>
      <c r="T43" s="70" t="s">
        <v>216</v>
      </c>
      <c r="U43" s="70" t="s">
        <v>217</v>
      </c>
      <c r="V43" s="70" t="s">
        <v>218</v>
      </c>
      <c r="W43" s="70" t="s">
        <v>219</v>
      </c>
      <c r="X43" s="70" t="s">
        <v>220</v>
      </c>
      <c r="Y43" s="79" t="s">
        <v>225</v>
      </c>
      <c r="Z43" s="79" t="s">
        <v>226</v>
      </c>
      <c r="AA43" s="79" t="s">
        <v>227</v>
      </c>
      <c r="AB43" s="95" t="s">
        <v>230</v>
      </c>
    </row>
    <row r="44" spans="1:30" x14ac:dyDescent="0.25">
      <c r="A44" s="74" t="s">
        <v>229</v>
      </c>
      <c r="B44" s="75">
        <v>45574107.289999999</v>
      </c>
      <c r="C44" s="75">
        <v>45636612.299999997</v>
      </c>
      <c r="D44" s="75">
        <v>43286285.170000002</v>
      </c>
      <c r="E44" s="75">
        <v>56126235.259999998</v>
      </c>
      <c r="F44" s="76">
        <v>58231517.350000001</v>
      </c>
      <c r="G44" s="86">
        <v>63407214.859999999</v>
      </c>
      <c r="H44" s="86">
        <v>62453232.699999996</v>
      </c>
      <c r="I44" s="86">
        <v>59404208.050000012</v>
      </c>
      <c r="J44" s="86">
        <v>74362013.120000005</v>
      </c>
      <c r="K44" s="86">
        <v>85182268.039999992</v>
      </c>
      <c r="L44" s="86">
        <f>AB44</f>
        <v>1253905.1400000001</v>
      </c>
      <c r="M44" s="105"/>
      <c r="N44" s="83"/>
      <c r="O44" s="104"/>
      <c r="P44" s="89"/>
      <c r="Q44" s="75">
        <v>1253905.1400000001</v>
      </c>
      <c r="R44" s="75"/>
      <c r="S44" s="75"/>
      <c r="T44" s="75"/>
      <c r="U44" s="75"/>
      <c r="V44" s="75"/>
      <c r="W44" s="75"/>
      <c r="X44" s="75"/>
      <c r="Y44" s="75"/>
      <c r="Z44" s="75"/>
      <c r="AA44" s="75"/>
      <c r="AB44" s="94">
        <f>SUM(P44:AA44 )</f>
        <v>1253905.1400000001</v>
      </c>
      <c r="AC44" s="92"/>
      <c r="AD44" s="80"/>
    </row>
    <row r="45" spans="1:30" x14ac:dyDescent="0.25">
      <c r="N45" s="84"/>
    </row>
    <row r="46" spans="1:30" x14ac:dyDescent="0.25">
      <c r="N46" s="84"/>
    </row>
    <row r="47" spans="1:30" x14ac:dyDescent="0.25">
      <c r="N47" s="84"/>
    </row>
    <row r="48" spans="1:30" x14ac:dyDescent="0.25">
      <c r="N48" s="84"/>
    </row>
    <row r="49" spans="1:30" x14ac:dyDescent="0.25">
      <c r="N49" s="84"/>
    </row>
    <row r="50" spans="1:30" x14ac:dyDescent="0.25">
      <c r="N50" s="84"/>
    </row>
    <row r="51" spans="1:30" x14ac:dyDescent="0.25">
      <c r="N51" s="84"/>
    </row>
    <row r="52" spans="1:30" x14ac:dyDescent="0.25">
      <c r="N52" s="84"/>
    </row>
    <row r="53" spans="1:30" x14ac:dyDescent="0.25">
      <c r="N53" s="84"/>
    </row>
    <row r="54" spans="1:30" x14ac:dyDescent="0.25">
      <c r="N54" s="84"/>
    </row>
    <row r="55" spans="1:30" x14ac:dyDescent="0.25">
      <c r="N55" s="84"/>
    </row>
    <row r="56" spans="1:30" x14ac:dyDescent="0.25">
      <c r="N56" s="84"/>
    </row>
    <row r="57" spans="1:30" x14ac:dyDescent="0.25">
      <c r="N57" s="84"/>
    </row>
    <row r="58" spans="1:30" x14ac:dyDescent="0.25">
      <c r="N58" s="84"/>
    </row>
    <row r="59" spans="1:30" x14ac:dyDescent="0.25">
      <c r="N59" s="84"/>
    </row>
    <row r="60" spans="1:30" x14ac:dyDescent="0.25">
      <c r="N60" s="84"/>
    </row>
    <row r="61" spans="1:30" x14ac:dyDescent="0.25">
      <c r="N61" s="84"/>
    </row>
    <row r="62" spans="1:30" x14ac:dyDescent="0.25">
      <c r="A62" s="73"/>
      <c r="B62" s="70">
        <v>2013</v>
      </c>
      <c r="C62" s="70">
        <v>2014</v>
      </c>
      <c r="D62" s="70">
        <v>2015</v>
      </c>
      <c r="E62" s="70">
        <v>2016</v>
      </c>
      <c r="F62" s="72">
        <v>2017</v>
      </c>
      <c r="G62" s="85">
        <v>2018</v>
      </c>
      <c r="H62" s="85">
        <v>2019</v>
      </c>
      <c r="I62" s="85">
        <v>2020</v>
      </c>
      <c r="J62" s="85">
        <v>2021</v>
      </c>
      <c r="K62" s="85">
        <v>2022</v>
      </c>
      <c r="L62" s="85">
        <v>2023</v>
      </c>
      <c r="M62" s="103"/>
      <c r="N62" s="91"/>
      <c r="O62" s="108"/>
      <c r="P62" s="88" t="s">
        <v>212</v>
      </c>
      <c r="Q62" s="70" t="s">
        <v>213</v>
      </c>
      <c r="R62" s="70" t="s">
        <v>214</v>
      </c>
      <c r="S62" s="70" t="s">
        <v>215</v>
      </c>
      <c r="T62" s="70" t="s">
        <v>216</v>
      </c>
      <c r="U62" s="70" t="s">
        <v>217</v>
      </c>
      <c r="V62" s="70" t="s">
        <v>218</v>
      </c>
      <c r="W62" s="70" t="s">
        <v>219</v>
      </c>
      <c r="X62" s="70" t="s">
        <v>220</v>
      </c>
      <c r="Y62" s="79" t="s">
        <v>225</v>
      </c>
      <c r="Z62" s="79" t="s">
        <v>226</v>
      </c>
      <c r="AA62" s="79" t="s">
        <v>227</v>
      </c>
      <c r="AB62" s="95" t="s">
        <v>230</v>
      </c>
    </row>
    <row r="63" spans="1:30" x14ac:dyDescent="0.25">
      <c r="A63" s="74" t="s">
        <v>3</v>
      </c>
      <c r="B63" s="75"/>
      <c r="C63" s="75">
        <v>13138247.619999999</v>
      </c>
      <c r="D63" s="75">
        <v>10688209.5</v>
      </c>
      <c r="E63" s="75">
        <v>12194340.15</v>
      </c>
      <c r="F63" s="76">
        <v>6633727.5599999987</v>
      </c>
      <c r="G63" s="86">
        <v>6434127.2800000003</v>
      </c>
      <c r="H63" s="86">
        <v>3992714.22</v>
      </c>
      <c r="I63" s="86">
        <v>11984670.379999999</v>
      </c>
      <c r="J63" s="86">
        <v>6733611.3000000007</v>
      </c>
      <c r="K63" s="86">
        <v>8514362.3200000003</v>
      </c>
      <c r="L63" s="86">
        <f>AB63</f>
        <v>2322573.0099999998</v>
      </c>
      <c r="M63" s="105"/>
      <c r="N63" s="83"/>
      <c r="O63" s="104"/>
      <c r="P63" s="89">
        <v>908893.8</v>
      </c>
      <c r="Q63" s="75">
        <v>1413679.21</v>
      </c>
      <c r="R63" s="75"/>
      <c r="S63" s="75"/>
      <c r="T63" s="75"/>
      <c r="U63" s="75"/>
      <c r="V63" s="75"/>
      <c r="W63" s="75"/>
      <c r="X63" s="75"/>
      <c r="Y63" s="75"/>
      <c r="Z63" s="75"/>
      <c r="AA63" s="75"/>
      <c r="AB63" s="94">
        <f>SUM(P63:AA63 )</f>
        <v>2322573.0099999998</v>
      </c>
      <c r="AC63" s="92"/>
      <c r="AD63" s="80"/>
    </row>
    <row r="64" spans="1:30" x14ac:dyDescent="0.25">
      <c r="N64" s="84"/>
      <c r="AC64" s="80"/>
    </row>
    <row r="65" spans="14:29" x14ac:dyDescent="0.25">
      <c r="N65" s="84"/>
      <c r="AC65" s="80"/>
    </row>
    <row r="66" spans="14:29" x14ac:dyDescent="0.25">
      <c r="N66" s="84"/>
      <c r="AC66" s="80"/>
    </row>
    <row r="67" spans="14:29" x14ac:dyDescent="0.25">
      <c r="N67" s="84"/>
    </row>
    <row r="68" spans="14:29" x14ac:dyDescent="0.25">
      <c r="N68" s="84"/>
    </row>
    <row r="69" spans="14:29" x14ac:dyDescent="0.25">
      <c r="N69" s="84"/>
    </row>
    <row r="70" spans="14:29" x14ac:dyDescent="0.25">
      <c r="N70" s="84"/>
    </row>
    <row r="71" spans="14:29" x14ac:dyDescent="0.25">
      <c r="N71" s="84"/>
    </row>
    <row r="72" spans="14:29" x14ac:dyDescent="0.25">
      <c r="N72" s="84"/>
    </row>
    <row r="73" spans="14:29" x14ac:dyDescent="0.25">
      <c r="N73" s="84"/>
    </row>
    <row r="74" spans="14:29" x14ac:dyDescent="0.25">
      <c r="N74" s="84"/>
    </row>
    <row r="75" spans="14:29" x14ac:dyDescent="0.25">
      <c r="N75" s="84"/>
    </row>
    <row r="76" spans="14:29" x14ac:dyDescent="0.25">
      <c r="N76" s="84"/>
    </row>
    <row r="77" spans="14:29" x14ac:dyDescent="0.25">
      <c r="N77" s="84"/>
    </row>
    <row r="78" spans="14:29" x14ac:dyDescent="0.25">
      <c r="N78" s="84"/>
    </row>
    <row r="79" spans="14:29" x14ac:dyDescent="0.25">
      <c r="N79" s="84"/>
    </row>
    <row r="80" spans="14:29" x14ac:dyDescent="0.25">
      <c r="N80" s="84"/>
    </row>
    <row r="81" spans="1:30" x14ac:dyDescent="0.25">
      <c r="A81" s="73"/>
      <c r="B81" s="70">
        <v>2013</v>
      </c>
      <c r="C81" s="70">
        <v>2014</v>
      </c>
      <c r="D81" s="70">
        <v>2015</v>
      </c>
      <c r="E81" s="70">
        <v>2016</v>
      </c>
      <c r="F81" s="72">
        <v>2017</v>
      </c>
      <c r="G81" s="85">
        <v>2018</v>
      </c>
      <c r="H81" s="85">
        <v>2019</v>
      </c>
      <c r="I81" s="85">
        <v>2020</v>
      </c>
      <c r="J81" s="85">
        <v>2021</v>
      </c>
      <c r="K81" s="85">
        <v>2022</v>
      </c>
      <c r="L81" s="85">
        <v>2023</v>
      </c>
      <c r="M81" s="103"/>
      <c r="N81" s="91"/>
      <c r="O81" s="108"/>
      <c r="P81" s="88" t="s">
        <v>212</v>
      </c>
      <c r="Q81" s="70" t="s">
        <v>213</v>
      </c>
      <c r="R81" s="70" t="s">
        <v>214</v>
      </c>
      <c r="S81" s="70" t="s">
        <v>215</v>
      </c>
      <c r="T81" s="70" t="s">
        <v>216</v>
      </c>
      <c r="U81" s="70" t="s">
        <v>217</v>
      </c>
      <c r="V81" s="70" t="s">
        <v>218</v>
      </c>
      <c r="W81" s="70" t="s">
        <v>219</v>
      </c>
      <c r="X81" s="70" t="s">
        <v>220</v>
      </c>
      <c r="Y81" s="79" t="s">
        <v>225</v>
      </c>
      <c r="Z81" s="79" t="s">
        <v>226</v>
      </c>
      <c r="AA81" s="79" t="s">
        <v>227</v>
      </c>
      <c r="AB81" s="95" t="s">
        <v>230</v>
      </c>
    </row>
    <row r="82" spans="1:30" x14ac:dyDescent="0.25">
      <c r="A82" s="74" t="s">
        <v>4</v>
      </c>
      <c r="B82" s="75">
        <v>29230443.449999999</v>
      </c>
      <c r="C82" s="75">
        <v>33657200.270000003</v>
      </c>
      <c r="D82" s="75">
        <v>38433558.079999998</v>
      </c>
      <c r="E82" s="75">
        <v>46193069.560000002</v>
      </c>
      <c r="F82" s="76">
        <v>41764413.629999995</v>
      </c>
      <c r="G82" s="86">
        <v>40233645.079999998</v>
      </c>
      <c r="H82" s="86">
        <v>43138705.640000008</v>
      </c>
      <c r="I82" s="86">
        <v>40422789.989999995</v>
      </c>
      <c r="J82" s="86">
        <v>48402679.800000004</v>
      </c>
      <c r="K82" s="86">
        <v>55039486.230000012</v>
      </c>
      <c r="L82" s="86">
        <f>AB82</f>
        <v>15620434.27</v>
      </c>
      <c r="M82" s="105"/>
      <c r="N82" s="83"/>
      <c r="O82" s="104"/>
      <c r="P82" s="89">
        <v>6088669.75</v>
      </c>
      <c r="Q82" s="75">
        <v>9531764.5199999996</v>
      </c>
      <c r="R82" s="75"/>
      <c r="S82" s="75"/>
      <c r="T82" s="75"/>
      <c r="U82" s="75"/>
      <c r="V82" s="75"/>
      <c r="W82" s="75"/>
      <c r="X82" s="75"/>
      <c r="Y82" s="75"/>
      <c r="Z82" s="75"/>
      <c r="AA82" s="75"/>
      <c r="AB82" s="94">
        <f>SUM(P82:AA82 )</f>
        <v>15620434.27</v>
      </c>
      <c r="AC82" s="92"/>
      <c r="AD82" s="80"/>
    </row>
    <row r="83" spans="1:30" x14ac:dyDescent="0.25">
      <c r="N83" s="84"/>
      <c r="AC83" s="80"/>
    </row>
    <row r="84" spans="1:30" x14ac:dyDescent="0.25">
      <c r="N84" s="84"/>
    </row>
    <row r="85" spans="1:30" x14ac:dyDescent="0.25">
      <c r="N85" s="84"/>
    </row>
    <row r="86" spans="1:30" x14ac:dyDescent="0.25">
      <c r="N86" s="84"/>
    </row>
    <row r="87" spans="1:30" x14ac:dyDescent="0.25">
      <c r="N87" s="84"/>
    </row>
    <row r="88" spans="1:30" x14ac:dyDescent="0.25">
      <c r="N88" s="84"/>
    </row>
    <row r="89" spans="1:30" x14ac:dyDescent="0.25">
      <c r="N89" s="84"/>
    </row>
    <row r="90" spans="1:30" x14ac:dyDescent="0.25">
      <c r="N90" s="84"/>
    </row>
    <row r="91" spans="1:30" x14ac:dyDescent="0.25">
      <c r="N91" s="84"/>
    </row>
    <row r="92" spans="1:30" x14ac:dyDescent="0.25">
      <c r="N92" s="84"/>
    </row>
    <row r="93" spans="1:30" x14ac:dyDescent="0.25">
      <c r="N93" s="84"/>
    </row>
    <row r="94" spans="1:30" x14ac:dyDescent="0.25">
      <c r="N94" s="84"/>
    </row>
    <row r="95" spans="1:30" x14ac:dyDescent="0.25">
      <c r="N95" s="84"/>
    </row>
    <row r="96" spans="1:30" x14ac:dyDescent="0.25">
      <c r="N96" s="84"/>
    </row>
    <row r="97" spans="1:30" x14ac:dyDescent="0.25">
      <c r="N97" s="84"/>
    </row>
    <row r="98" spans="1:30" x14ac:dyDescent="0.25">
      <c r="N98" s="84"/>
    </row>
    <row r="99" spans="1:30" x14ac:dyDescent="0.25">
      <c r="N99" s="84"/>
    </row>
    <row r="100" spans="1:30" x14ac:dyDescent="0.25">
      <c r="A100" s="73"/>
      <c r="B100" s="70">
        <v>2013</v>
      </c>
      <c r="C100" s="70">
        <v>2014</v>
      </c>
      <c r="D100" s="70">
        <v>2015</v>
      </c>
      <c r="E100" s="70">
        <v>2016</v>
      </c>
      <c r="F100" s="72">
        <v>2017</v>
      </c>
      <c r="G100" s="85">
        <v>2018</v>
      </c>
      <c r="H100" s="85">
        <v>2019</v>
      </c>
      <c r="I100" s="85">
        <v>2020</v>
      </c>
      <c r="J100" s="85">
        <v>2021</v>
      </c>
      <c r="K100" s="85">
        <v>2022</v>
      </c>
      <c r="L100" s="85">
        <v>2023</v>
      </c>
      <c r="M100" s="103"/>
      <c r="N100" s="91"/>
      <c r="O100" s="108"/>
      <c r="P100" s="88" t="s">
        <v>212</v>
      </c>
      <c r="Q100" s="70" t="s">
        <v>213</v>
      </c>
      <c r="R100" s="70" t="s">
        <v>214</v>
      </c>
      <c r="S100" s="70" t="s">
        <v>215</v>
      </c>
      <c r="T100" s="70" t="s">
        <v>216</v>
      </c>
      <c r="U100" s="70" t="s">
        <v>217</v>
      </c>
      <c r="V100" s="70" t="s">
        <v>218</v>
      </c>
      <c r="W100" s="70" t="s">
        <v>219</v>
      </c>
      <c r="X100" s="70" t="s">
        <v>220</v>
      </c>
      <c r="Y100" s="79" t="s">
        <v>225</v>
      </c>
      <c r="Z100" s="79" t="s">
        <v>226</v>
      </c>
      <c r="AA100" s="79" t="s">
        <v>227</v>
      </c>
      <c r="AB100" s="95" t="s">
        <v>230</v>
      </c>
    </row>
    <row r="101" spans="1:30" x14ac:dyDescent="0.25">
      <c r="A101" s="74" t="s">
        <v>5</v>
      </c>
      <c r="B101" s="75">
        <v>7447726.4199999999</v>
      </c>
      <c r="C101" s="75">
        <v>8086989.9800000004</v>
      </c>
      <c r="D101" s="75">
        <v>6453037.0499999998</v>
      </c>
      <c r="E101" s="75">
        <v>5327510.01</v>
      </c>
      <c r="F101" s="76">
        <v>4924713.5100000007</v>
      </c>
      <c r="G101" s="86">
        <v>5034749.45</v>
      </c>
      <c r="H101" s="86">
        <v>6340773.8699999992</v>
      </c>
      <c r="I101" s="86">
        <v>4404062.51</v>
      </c>
      <c r="J101" s="86">
        <v>5787133.3099999996</v>
      </c>
      <c r="K101" s="86">
        <v>6761851.0899999999</v>
      </c>
      <c r="L101" s="86">
        <f>AB101</f>
        <v>1156212.3799999999</v>
      </c>
      <c r="M101" s="105"/>
      <c r="N101" s="83"/>
      <c r="O101" s="104"/>
      <c r="P101" s="89">
        <v>664884</v>
      </c>
      <c r="Q101" s="75">
        <v>491328.38</v>
      </c>
      <c r="R101" s="75"/>
      <c r="S101" s="75"/>
      <c r="T101" s="75"/>
      <c r="U101" s="75"/>
      <c r="V101" s="75"/>
      <c r="W101" s="75"/>
      <c r="X101" s="75"/>
      <c r="Y101" s="75"/>
      <c r="Z101" s="75"/>
      <c r="AA101" s="75"/>
      <c r="AB101" s="94">
        <f>SUM(P101:AA101 )</f>
        <v>1156212.3799999999</v>
      </c>
      <c r="AC101" s="92"/>
      <c r="AD101" s="80"/>
    </row>
    <row r="102" spans="1:30" x14ac:dyDescent="0.25">
      <c r="N102" s="84"/>
    </row>
    <row r="103" spans="1:30" x14ac:dyDescent="0.25">
      <c r="N103" s="84"/>
    </row>
    <row r="104" spans="1:30" x14ac:dyDescent="0.25">
      <c r="N104" s="84"/>
    </row>
    <row r="105" spans="1:30" x14ac:dyDescent="0.25">
      <c r="N105" s="84"/>
    </row>
    <row r="106" spans="1:30" x14ac:dyDescent="0.25">
      <c r="N106" s="84"/>
    </row>
    <row r="107" spans="1:30" x14ac:dyDescent="0.25">
      <c r="N107" s="84"/>
    </row>
    <row r="108" spans="1:30" x14ac:dyDescent="0.25">
      <c r="N108" s="84"/>
    </row>
    <row r="109" spans="1:30" x14ac:dyDescent="0.25">
      <c r="N109" s="84"/>
    </row>
    <row r="110" spans="1:30" x14ac:dyDescent="0.25">
      <c r="N110" s="84"/>
    </row>
    <row r="111" spans="1:30" x14ac:dyDescent="0.25">
      <c r="N111" s="84"/>
    </row>
    <row r="112" spans="1:30" x14ac:dyDescent="0.25">
      <c r="N112" s="84"/>
    </row>
    <row r="113" spans="1:30" x14ac:dyDescent="0.25">
      <c r="N113" s="84"/>
    </row>
    <row r="114" spans="1:30" x14ac:dyDescent="0.25">
      <c r="N114" s="84"/>
    </row>
    <row r="115" spans="1:30" x14ac:dyDescent="0.25">
      <c r="N115" s="84"/>
    </row>
    <row r="116" spans="1:30" x14ac:dyDescent="0.25">
      <c r="N116" s="84"/>
    </row>
    <row r="117" spans="1:30" x14ac:dyDescent="0.25">
      <c r="N117" s="84"/>
    </row>
    <row r="118" spans="1:30" x14ac:dyDescent="0.25">
      <c r="N118" s="84"/>
    </row>
    <row r="119" spans="1:30" x14ac:dyDescent="0.25">
      <c r="A119" s="73"/>
      <c r="B119" s="70">
        <v>2013</v>
      </c>
      <c r="C119" s="70">
        <v>2014</v>
      </c>
      <c r="D119" s="70">
        <v>2015</v>
      </c>
      <c r="E119" s="70">
        <v>2016</v>
      </c>
      <c r="F119" s="72">
        <v>2017</v>
      </c>
      <c r="G119" s="85">
        <v>2018</v>
      </c>
      <c r="H119" s="85">
        <v>2019</v>
      </c>
      <c r="I119" s="85">
        <v>2020</v>
      </c>
      <c r="J119" s="85">
        <v>2021</v>
      </c>
      <c r="K119" s="85">
        <v>2022</v>
      </c>
      <c r="L119" s="85">
        <v>2023</v>
      </c>
      <c r="M119" s="103"/>
      <c r="N119" s="91"/>
      <c r="O119" s="108"/>
      <c r="P119" s="88" t="s">
        <v>212</v>
      </c>
      <c r="Q119" s="70" t="s">
        <v>213</v>
      </c>
      <c r="R119" s="70" t="s">
        <v>214</v>
      </c>
      <c r="S119" s="70" t="s">
        <v>215</v>
      </c>
      <c r="T119" s="70" t="s">
        <v>216</v>
      </c>
      <c r="U119" s="70" t="s">
        <v>217</v>
      </c>
      <c r="V119" s="70" t="s">
        <v>218</v>
      </c>
      <c r="W119" s="70" t="s">
        <v>219</v>
      </c>
      <c r="X119" s="70" t="s">
        <v>220</v>
      </c>
      <c r="Y119" s="79" t="s">
        <v>225</v>
      </c>
      <c r="Z119" s="79" t="s">
        <v>226</v>
      </c>
      <c r="AA119" s="79" t="s">
        <v>227</v>
      </c>
      <c r="AB119" s="95" t="s">
        <v>230</v>
      </c>
    </row>
    <row r="120" spans="1:30" x14ac:dyDescent="0.25">
      <c r="A120" s="74" t="s">
        <v>6</v>
      </c>
      <c r="B120" s="75">
        <v>23805757.870000001</v>
      </c>
      <c r="C120" s="75">
        <v>40045322.990000002</v>
      </c>
      <c r="D120" s="75">
        <v>41861007.770000003</v>
      </c>
      <c r="E120" s="75">
        <v>54319187.890000001</v>
      </c>
      <c r="F120" s="76">
        <v>50719595.509999998</v>
      </c>
      <c r="G120" s="86">
        <v>44160810.829999998</v>
      </c>
      <c r="H120" s="86">
        <v>49847712.250000007</v>
      </c>
      <c r="I120" s="86">
        <v>29274954.68</v>
      </c>
      <c r="J120" s="86">
        <v>40210528.120000005</v>
      </c>
      <c r="K120" s="86">
        <v>56797983.059999995</v>
      </c>
      <c r="L120" s="86">
        <f>AB120</f>
        <v>5214770.0600000005</v>
      </c>
      <c r="M120" s="105"/>
      <c r="N120" s="83"/>
      <c r="O120" s="104"/>
      <c r="P120" s="89">
        <v>1777031.92</v>
      </c>
      <c r="Q120" s="75">
        <v>3437738.14</v>
      </c>
      <c r="R120" s="75"/>
      <c r="S120" s="75"/>
      <c r="T120" s="75"/>
      <c r="U120" s="75"/>
      <c r="V120" s="75"/>
      <c r="W120" s="75"/>
      <c r="X120" s="75"/>
      <c r="Y120" s="75"/>
      <c r="Z120" s="75"/>
      <c r="AA120" s="75"/>
      <c r="AB120" s="94">
        <f>SUM(P120:AA120 )</f>
        <v>5214770.0600000005</v>
      </c>
      <c r="AC120" s="92"/>
      <c r="AD120" s="80"/>
    </row>
    <row r="121" spans="1:30" x14ac:dyDescent="0.25">
      <c r="N121" s="84"/>
    </row>
    <row r="122" spans="1:30" x14ac:dyDescent="0.25">
      <c r="N122" s="84"/>
    </row>
    <row r="123" spans="1:30" x14ac:dyDescent="0.25">
      <c r="N123" s="84"/>
    </row>
    <row r="124" spans="1:30" x14ac:dyDescent="0.25">
      <c r="N124" s="84"/>
    </row>
    <row r="125" spans="1:30" x14ac:dyDescent="0.25">
      <c r="N125" s="84"/>
    </row>
    <row r="126" spans="1:30" x14ac:dyDescent="0.25">
      <c r="N126" s="84"/>
    </row>
    <row r="127" spans="1:30" x14ac:dyDescent="0.25">
      <c r="N127" s="84"/>
    </row>
    <row r="128" spans="1:30" x14ac:dyDescent="0.25">
      <c r="N128" s="84"/>
    </row>
    <row r="129" spans="1:30" x14ac:dyDescent="0.25">
      <c r="N129" s="84"/>
    </row>
    <row r="130" spans="1:30" x14ac:dyDescent="0.25">
      <c r="N130" s="84"/>
    </row>
    <row r="131" spans="1:30" x14ac:dyDescent="0.25">
      <c r="N131" s="84"/>
    </row>
    <row r="132" spans="1:30" x14ac:dyDescent="0.25">
      <c r="N132" s="84"/>
    </row>
    <row r="133" spans="1:30" x14ac:dyDescent="0.25">
      <c r="N133" s="84"/>
    </row>
    <row r="134" spans="1:30" x14ac:dyDescent="0.25">
      <c r="N134" s="84"/>
    </row>
    <row r="135" spans="1:30" x14ac:dyDescent="0.25">
      <c r="N135" s="84"/>
    </row>
    <row r="136" spans="1:30" x14ac:dyDescent="0.25">
      <c r="N136" s="84"/>
    </row>
    <row r="137" spans="1:30" x14ac:dyDescent="0.25">
      <c r="N137" s="84"/>
    </row>
    <row r="138" spans="1:30" x14ac:dyDescent="0.25">
      <c r="A138" s="73"/>
      <c r="B138" s="70">
        <v>2013</v>
      </c>
      <c r="C138" s="70">
        <v>2014</v>
      </c>
      <c r="D138" s="70">
        <v>2015</v>
      </c>
      <c r="E138" s="70">
        <v>2016</v>
      </c>
      <c r="F138" s="72">
        <v>2017</v>
      </c>
      <c r="G138" s="85">
        <v>2018</v>
      </c>
      <c r="H138" s="85">
        <v>2019</v>
      </c>
      <c r="I138" s="85">
        <v>2020</v>
      </c>
      <c r="J138" s="85">
        <v>2021</v>
      </c>
      <c r="K138" s="85">
        <v>2022</v>
      </c>
      <c r="L138" s="85">
        <v>2023</v>
      </c>
      <c r="M138" s="103"/>
      <c r="N138" s="91"/>
      <c r="O138" s="108"/>
      <c r="P138" s="88" t="s">
        <v>212</v>
      </c>
      <c r="Q138" s="70" t="s">
        <v>213</v>
      </c>
      <c r="R138" s="70" t="s">
        <v>214</v>
      </c>
      <c r="S138" s="70" t="s">
        <v>215</v>
      </c>
      <c r="T138" s="70" t="s">
        <v>216</v>
      </c>
      <c r="U138" s="70" t="s">
        <v>217</v>
      </c>
      <c r="V138" s="70" t="s">
        <v>218</v>
      </c>
      <c r="W138" s="70" t="s">
        <v>219</v>
      </c>
      <c r="X138" s="70" t="s">
        <v>220</v>
      </c>
      <c r="Y138" s="79" t="s">
        <v>225</v>
      </c>
      <c r="Z138" s="79" t="s">
        <v>226</v>
      </c>
      <c r="AA138" s="79" t="s">
        <v>227</v>
      </c>
      <c r="AB138" s="95" t="s">
        <v>230</v>
      </c>
    </row>
    <row r="139" spans="1:30" x14ac:dyDescent="0.25">
      <c r="A139" s="74" t="s">
        <v>211</v>
      </c>
      <c r="B139" s="75">
        <v>1910544</v>
      </c>
      <c r="C139" s="75">
        <v>516800</v>
      </c>
      <c r="D139" s="75">
        <v>5582390.8399999999</v>
      </c>
      <c r="E139" s="75">
        <v>8348631.21</v>
      </c>
      <c r="F139" s="76">
        <v>14340140.469999999</v>
      </c>
      <c r="G139" s="86">
        <v>7496906.3300000001</v>
      </c>
      <c r="H139" s="86">
        <v>9122636.1099999994</v>
      </c>
      <c r="I139" s="86">
        <v>5850126.1099999994</v>
      </c>
      <c r="J139" s="86">
        <v>6255122.7699999996</v>
      </c>
      <c r="K139" s="86">
        <v>21611847.329999998</v>
      </c>
      <c r="L139" s="86">
        <f>AB139</f>
        <v>1232487.23</v>
      </c>
      <c r="M139" s="105"/>
      <c r="N139" s="83"/>
      <c r="O139" s="104"/>
      <c r="P139" s="89">
        <v>427486.31</v>
      </c>
      <c r="Q139" s="75">
        <v>805000.92</v>
      </c>
      <c r="R139" s="75"/>
      <c r="S139" s="75"/>
      <c r="T139" s="75"/>
      <c r="U139" s="75"/>
      <c r="V139" s="75"/>
      <c r="W139" s="75"/>
      <c r="X139" s="75"/>
      <c r="Y139" s="75"/>
      <c r="Z139" s="75"/>
      <c r="AA139" s="75"/>
      <c r="AB139" s="94">
        <f>SUM(P139:AA139 )</f>
        <v>1232487.23</v>
      </c>
      <c r="AC139" s="92"/>
      <c r="AD139" s="80"/>
    </row>
    <row r="140" spans="1:30" x14ac:dyDescent="0.25">
      <c r="N140" s="84"/>
      <c r="AC140" s="80"/>
    </row>
    <row r="141" spans="1:30" x14ac:dyDescent="0.25">
      <c r="N141" s="84"/>
    </row>
    <row r="142" spans="1:30" x14ac:dyDescent="0.25">
      <c r="N142" s="84"/>
    </row>
    <row r="143" spans="1:30" x14ac:dyDescent="0.25">
      <c r="N143" s="84"/>
    </row>
    <row r="144" spans="1:30" x14ac:dyDescent="0.25">
      <c r="N144" s="84"/>
    </row>
    <row r="145" spans="1:28" x14ac:dyDescent="0.25">
      <c r="N145" s="84"/>
    </row>
    <row r="146" spans="1:28" x14ac:dyDescent="0.25">
      <c r="N146" s="84"/>
    </row>
    <row r="147" spans="1:28" x14ac:dyDescent="0.25">
      <c r="N147" s="84"/>
    </row>
    <row r="148" spans="1:28" x14ac:dyDescent="0.25">
      <c r="N148" s="84"/>
    </row>
    <row r="149" spans="1:28" x14ac:dyDescent="0.25">
      <c r="N149" s="84"/>
    </row>
    <row r="150" spans="1:28" x14ac:dyDescent="0.25">
      <c r="N150" s="84"/>
    </row>
    <row r="151" spans="1:28" x14ac:dyDescent="0.25">
      <c r="N151" s="84"/>
    </row>
    <row r="152" spans="1:28" x14ac:dyDescent="0.25">
      <c r="N152" s="84"/>
    </row>
    <row r="153" spans="1:28" x14ac:dyDescent="0.25">
      <c r="N153" s="84"/>
    </row>
    <row r="154" spans="1:28" x14ac:dyDescent="0.25">
      <c r="N154" s="84"/>
    </row>
    <row r="155" spans="1:28" x14ac:dyDescent="0.25">
      <c r="N155" s="84"/>
    </row>
    <row r="156" spans="1:28" x14ac:dyDescent="0.25">
      <c r="N156" s="84"/>
    </row>
    <row r="157" spans="1:28" x14ac:dyDescent="0.25">
      <c r="A157" s="73"/>
      <c r="B157" s="70">
        <v>2013</v>
      </c>
      <c r="C157" s="70">
        <v>2014</v>
      </c>
      <c r="D157" s="70">
        <v>2015</v>
      </c>
      <c r="E157" s="70">
        <v>2016</v>
      </c>
      <c r="F157" s="72">
        <v>2017</v>
      </c>
      <c r="G157" s="85">
        <v>2018</v>
      </c>
      <c r="H157" s="85">
        <v>2019</v>
      </c>
      <c r="I157" s="85">
        <v>2020</v>
      </c>
      <c r="J157" s="85">
        <v>2021</v>
      </c>
      <c r="K157" s="85">
        <v>2022</v>
      </c>
      <c r="L157" s="85">
        <v>2023</v>
      </c>
      <c r="M157" s="103"/>
      <c r="N157" s="91"/>
      <c r="O157" s="108"/>
      <c r="P157" s="88" t="s">
        <v>212</v>
      </c>
      <c r="Q157" s="70" t="s">
        <v>213</v>
      </c>
      <c r="R157" s="70" t="s">
        <v>214</v>
      </c>
      <c r="S157" s="70" t="s">
        <v>215</v>
      </c>
      <c r="T157" s="70" t="s">
        <v>216</v>
      </c>
      <c r="U157" s="70" t="s">
        <v>217</v>
      </c>
      <c r="V157" s="70" t="s">
        <v>218</v>
      </c>
      <c r="W157" s="70" t="s">
        <v>219</v>
      </c>
      <c r="X157" s="70" t="s">
        <v>220</v>
      </c>
      <c r="Y157" s="79" t="s">
        <v>225</v>
      </c>
      <c r="Z157" s="79" t="s">
        <v>226</v>
      </c>
      <c r="AA157" s="79" t="s">
        <v>227</v>
      </c>
      <c r="AB157" s="95" t="s">
        <v>230</v>
      </c>
    </row>
    <row r="158" spans="1:28" x14ac:dyDescent="0.25">
      <c r="A158" s="74" t="s">
        <v>7</v>
      </c>
      <c r="B158" s="75">
        <v>3916468.77</v>
      </c>
      <c r="C158" s="75">
        <v>5489771.1699999999</v>
      </c>
      <c r="D158" s="75"/>
      <c r="E158" s="75"/>
      <c r="F158" s="76"/>
      <c r="G158" s="86">
        <f>AB158</f>
        <v>0</v>
      </c>
      <c r="H158" s="86">
        <v>0</v>
      </c>
      <c r="I158" s="86">
        <v>0</v>
      </c>
      <c r="J158" s="86">
        <v>0</v>
      </c>
      <c r="K158" s="86">
        <v>0</v>
      </c>
      <c r="L158" s="86">
        <f>AB158</f>
        <v>0</v>
      </c>
      <c r="M158" s="105"/>
      <c r="N158" s="83"/>
      <c r="O158" s="104"/>
      <c r="P158" s="89"/>
      <c r="Q158" s="75"/>
      <c r="R158" s="75"/>
      <c r="S158" s="75"/>
      <c r="T158" s="75"/>
      <c r="U158" s="75"/>
      <c r="V158" s="75"/>
      <c r="W158" s="75"/>
      <c r="X158" s="75"/>
      <c r="Y158" s="75"/>
      <c r="Z158" s="75"/>
      <c r="AA158" s="75"/>
      <c r="AB158" s="94">
        <f>SUM(P158:AA158)</f>
        <v>0</v>
      </c>
    </row>
    <row r="159" spans="1:28" x14ac:dyDescent="0.25">
      <c r="N159" s="84"/>
    </row>
    <row r="160" spans="1:28" x14ac:dyDescent="0.25">
      <c r="N160" s="84"/>
    </row>
    <row r="161" spans="1:28" x14ac:dyDescent="0.25">
      <c r="N161" s="84"/>
    </row>
    <row r="162" spans="1:28" x14ac:dyDescent="0.25">
      <c r="N162" s="84"/>
    </row>
    <row r="163" spans="1:28" x14ac:dyDescent="0.25">
      <c r="N163" s="84"/>
    </row>
    <row r="164" spans="1:28" x14ac:dyDescent="0.25">
      <c r="N164" s="84"/>
    </row>
    <row r="165" spans="1:28" x14ac:dyDescent="0.25">
      <c r="N165" s="84"/>
    </row>
    <row r="166" spans="1:28" x14ac:dyDescent="0.25">
      <c r="N166" s="84"/>
    </row>
    <row r="167" spans="1:28" x14ac:dyDescent="0.25">
      <c r="N167" s="84"/>
    </row>
    <row r="168" spans="1:28" x14ac:dyDescent="0.25">
      <c r="N168" s="84"/>
    </row>
    <row r="169" spans="1:28" x14ac:dyDescent="0.25">
      <c r="N169" s="84"/>
    </row>
    <row r="170" spans="1:28" x14ac:dyDescent="0.25">
      <c r="N170" s="84"/>
    </row>
    <row r="171" spans="1:28" x14ac:dyDescent="0.25">
      <c r="N171" s="84"/>
    </row>
    <row r="172" spans="1:28" x14ac:dyDescent="0.25">
      <c r="N172" s="84"/>
    </row>
    <row r="173" spans="1:28" x14ac:dyDescent="0.25">
      <c r="N173" s="84"/>
    </row>
    <row r="174" spans="1:28" x14ac:dyDescent="0.25">
      <c r="N174" s="84"/>
    </row>
    <row r="175" spans="1:28" x14ac:dyDescent="0.25">
      <c r="N175" s="84"/>
    </row>
    <row r="176" spans="1:28" x14ac:dyDescent="0.25">
      <c r="A176" s="73"/>
      <c r="B176" s="70">
        <v>2013</v>
      </c>
      <c r="C176" s="70">
        <v>2014</v>
      </c>
      <c r="D176" s="70">
        <v>2015</v>
      </c>
      <c r="E176" s="70">
        <v>2016</v>
      </c>
      <c r="F176" s="72">
        <v>2017</v>
      </c>
      <c r="G176" s="85">
        <v>2018</v>
      </c>
      <c r="H176" s="85">
        <v>2019</v>
      </c>
      <c r="I176" s="85">
        <v>2020</v>
      </c>
      <c r="J176" s="85">
        <v>2021</v>
      </c>
      <c r="K176" s="85">
        <v>2022</v>
      </c>
      <c r="L176" s="85">
        <v>2023</v>
      </c>
      <c r="M176" s="103"/>
      <c r="N176" s="91"/>
      <c r="O176" s="108"/>
      <c r="P176" s="88" t="s">
        <v>212</v>
      </c>
      <c r="Q176" s="70" t="s">
        <v>213</v>
      </c>
      <c r="R176" s="70" t="s">
        <v>214</v>
      </c>
      <c r="S176" s="70" t="s">
        <v>215</v>
      </c>
      <c r="T176" s="70" t="s">
        <v>216</v>
      </c>
      <c r="U176" s="70" t="s">
        <v>217</v>
      </c>
      <c r="V176" s="70" t="s">
        <v>218</v>
      </c>
      <c r="W176" s="70" t="s">
        <v>219</v>
      </c>
      <c r="X176" s="70" t="s">
        <v>220</v>
      </c>
      <c r="Y176" s="79" t="s">
        <v>225</v>
      </c>
      <c r="Z176" s="79" t="s">
        <v>226</v>
      </c>
      <c r="AA176" s="79" t="s">
        <v>227</v>
      </c>
      <c r="AB176" s="95" t="s">
        <v>230</v>
      </c>
    </row>
    <row r="177" spans="1:30" x14ac:dyDescent="0.25">
      <c r="A177" s="74" t="s">
        <v>8</v>
      </c>
      <c r="B177" s="75">
        <v>7030947.4900000002</v>
      </c>
      <c r="C177" s="75">
        <v>15940328.27</v>
      </c>
      <c r="D177" s="75">
        <v>15704855.74</v>
      </c>
      <c r="E177" s="75">
        <v>13237022.23</v>
      </c>
      <c r="F177" s="76">
        <v>14388169.4</v>
      </c>
      <c r="G177" s="86">
        <v>10658744.42</v>
      </c>
      <c r="H177" s="86">
        <v>8264126.1000000006</v>
      </c>
      <c r="I177" s="86">
        <v>24168314.349999998</v>
      </c>
      <c r="J177" s="86">
        <v>10829937.82</v>
      </c>
      <c r="K177" s="86">
        <v>14266907.139999997</v>
      </c>
      <c r="L177" s="86">
        <f>AB177</f>
        <v>3855565.7800000003</v>
      </c>
      <c r="M177" s="105"/>
      <c r="N177" s="83"/>
      <c r="O177" s="104"/>
      <c r="P177" s="89">
        <v>1926816</v>
      </c>
      <c r="Q177" s="75">
        <v>1928749.78</v>
      </c>
      <c r="R177" s="75"/>
      <c r="S177" s="75"/>
      <c r="T177" s="75"/>
      <c r="U177" s="75"/>
      <c r="V177" s="75"/>
      <c r="W177" s="75"/>
      <c r="X177" s="75"/>
      <c r="Y177" s="75"/>
      <c r="Z177" s="75"/>
      <c r="AA177" s="75"/>
      <c r="AB177" s="94">
        <f>SUM(P177:AA177 )</f>
        <v>3855565.7800000003</v>
      </c>
      <c r="AC177" s="92"/>
      <c r="AD177" s="80"/>
    </row>
    <row r="178" spans="1:30" x14ac:dyDescent="0.25">
      <c r="N178" s="84"/>
    </row>
    <row r="179" spans="1:30" x14ac:dyDescent="0.25">
      <c r="N179" s="84"/>
    </row>
    <row r="180" spans="1:30" x14ac:dyDescent="0.25">
      <c r="N180" s="84"/>
    </row>
    <row r="181" spans="1:30" x14ac:dyDescent="0.25">
      <c r="N181" s="84"/>
    </row>
    <row r="182" spans="1:30" x14ac:dyDescent="0.25">
      <c r="N182" s="84"/>
    </row>
    <row r="183" spans="1:30" x14ac:dyDescent="0.25">
      <c r="N183" s="84"/>
    </row>
    <row r="184" spans="1:30" x14ac:dyDescent="0.25">
      <c r="N184" s="84"/>
    </row>
    <row r="185" spans="1:30" x14ac:dyDescent="0.25">
      <c r="N185" s="84"/>
    </row>
    <row r="186" spans="1:30" x14ac:dyDescent="0.25">
      <c r="N186" s="84"/>
    </row>
    <row r="187" spans="1:30" x14ac:dyDescent="0.25">
      <c r="N187" s="84"/>
    </row>
    <row r="188" spans="1:30" x14ac:dyDescent="0.25">
      <c r="N188" s="84"/>
    </row>
    <row r="189" spans="1:30" x14ac:dyDescent="0.25">
      <c r="N189" s="84"/>
    </row>
    <row r="190" spans="1:30" x14ac:dyDescent="0.25">
      <c r="N190" s="84"/>
    </row>
    <row r="191" spans="1:30" x14ac:dyDescent="0.25">
      <c r="N191" s="84"/>
    </row>
    <row r="192" spans="1:30" x14ac:dyDescent="0.25">
      <c r="N192" s="84"/>
    </row>
    <row r="193" spans="1:30" x14ac:dyDescent="0.25">
      <c r="N193" s="84"/>
    </row>
    <row r="194" spans="1:30" x14ac:dyDescent="0.25">
      <c r="N194" s="84"/>
    </row>
    <row r="195" spans="1:30" x14ac:dyDescent="0.25">
      <c r="A195" s="73"/>
      <c r="B195" s="70">
        <v>2013</v>
      </c>
      <c r="C195" s="70">
        <v>2014</v>
      </c>
      <c r="D195" s="70">
        <v>2015</v>
      </c>
      <c r="E195" s="70">
        <v>2016</v>
      </c>
      <c r="F195" s="72">
        <v>2017</v>
      </c>
      <c r="G195" s="85">
        <v>2018</v>
      </c>
      <c r="H195" s="85">
        <v>2019</v>
      </c>
      <c r="I195" s="85">
        <v>2020</v>
      </c>
      <c r="J195" s="85">
        <v>2021</v>
      </c>
      <c r="K195" s="85">
        <v>2022</v>
      </c>
      <c r="L195" s="85">
        <v>2023</v>
      </c>
      <c r="M195" s="103"/>
      <c r="N195" s="91"/>
      <c r="O195" s="108"/>
      <c r="P195" s="88" t="s">
        <v>212</v>
      </c>
      <c r="Q195" s="70" t="s">
        <v>213</v>
      </c>
      <c r="R195" s="70" t="s">
        <v>214</v>
      </c>
      <c r="S195" s="70" t="s">
        <v>215</v>
      </c>
      <c r="T195" s="70" t="s">
        <v>216</v>
      </c>
      <c r="U195" s="70" t="s">
        <v>217</v>
      </c>
      <c r="V195" s="70" t="s">
        <v>218</v>
      </c>
      <c r="W195" s="70" t="s">
        <v>219</v>
      </c>
      <c r="X195" s="70" t="s">
        <v>220</v>
      </c>
      <c r="Y195" s="79" t="s">
        <v>225</v>
      </c>
      <c r="Z195" s="79" t="s">
        <v>226</v>
      </c>
      <c r="AA195" s="79" t="s">
        <v>227</v>
      </c>
      <c r="AB195" s="95" t="s">
        <v>230</v>
      </c>
    </row>
    <row r="196" spans="1:30" x14ac:dyDescent="0.25">
      <c r="A196" s="74" t="s">
        <v>9</v>
      </c>
      <c r="B196" s="75">
        <v>1126094</v>
      </c>
      <c r="C196" s="75">
        <v>114894.5</v>
      </c>
      <c r="D196" s="75">
        <v>175120</v>
      </c>
      <c r="E196" s="75">
        <v>637870</v>
      </c>
      <c r="F196" s="76">
        <v>494565</v>
      </c>
      <c r="G196" s="86">
        <v>62668</v>
      </c>
      <c r="H196" s="86">
        <v>2629951.87</v>
      </c>
      <c r="I196" s="86">
        <v>950010.32</v>
      </c>
      <c r="J196" s="86">
        <v>0</v>
      </c>
      <c r="K196" s="86">
        <v>0</v>
      </c>
      <c r="L196" s="86">
        <f>AB196</f>
        <v>0</v>
      </c>
      <c r="M196" s="105"/>
      <c r="N196" s="83"/>
      <c r="O196" s="104"/>
      <c r="P196" s="89"/>
      <c r="Q196" s="75"/>
      <c r="R196" s="75"/>
      <c r="S196" s="75"/>
      <c r="T196" s="75"/>
      <c r="U196" s="75"/>
      <c r="V196" s="75"/>
      <c r="W196" s="75"/>
      <c r="X196" s="75"/>
      <c r="Y196" s="75"/>
      <c r="Z196" s="75"/>
      <c r="AA196" s="75"/>
      <c r="AB196" s="94">
        <f>SUM(P196:AA196)</f>
        <v>0</v>
      </c>
      <c r="AC196" s="92"/>
      <c r="AD196" s="80">
        <f>AB196-AC196</f>
        <v>0</v>
      </c>
    </row>
    <row r="197" spans="1:30" x14ac:dyDescent="0.25">
      <c r="N197" s="84"/>
    </row>
    <row r="198" spans="1:30" x14ac:dyDescent="0.25">
      <c r="N198" s="84"/>
    </row>
    <row r="199" spans="1:30" x14ac:dyDescent="0.25">
      <c r="N199" s="84"/>
    </row>
    <row r="200" spans="1:30" x14ac:dyDescent="0.25">
      <c r="N200" s="84"/>
    </row>
    <row r="201" spans="1:30" x14ac:dyDescent="0.25">
      <c r="N201" s="84"/>
    </row>
    <row r="202" spans="1:30" x14ac:dyDescent="0.25">
      <c r="N202" s="84"/>
    </row>
    <row r="203" spans="1:30" x14ac:dyDescent="0.25">
      <c r="N203" s="84"/>
    </row>
    <row r="204" spans="1:30" x14ac:dyDescent="0.25">
      <c r="N204" s="84"/>
    </row>
    <row r="205" spans="1:30" x14ac:dyDescent="0.25">
      <c r="N205" s="84"/>
    </row>
    <row r="206" spans="1:30" x14ac:dyDescent="0.25">
      <c r="N206" s="84"/>
    </row>
    <row r="207" spans="1:30" x14ac:dyDescent="0.25">
      <c r="N207" s="84"/>
    </row>
    <row r="208" spans="1:30" x14ac:dyDescent="0.25">
      <c r="N208" s="84"/>
    </row>
    <row r="209" spans="1:30" x14ac:dyDescent="0.25">
      <c r="N209" s="84"/>
    </row>
    <row r="210" spans="1:30" x14ac:dyDescent="0.25">
      <c r="N210" s="84"/>
    </row>
    <row r="211" spans="1:30" x14ac:dyDescent="0.25">
      <c r="N211" s="84"/>
    </row>
    <row r="212" spans="1:30" x14ac:dyDescent="0.25">
      <c r="N212" s="84"/>
    </row>
    <row r="213" spans="1:30" x14ac:dyDescent="0.25">
      <c r="N213" s="84"/>
    </row>
    <row r="214" spans="1:30" x14ac:dyDescent="0.25">
      <c r="A214" s="73"/>
      <c r="B214" s="70">
        <v>2013</v>
      </c>
      <c r="C214" s="70">
        <v>2014</v>
      </c>
      <c r="D214" s="70">
        <v>2015</v>
      </c>
      <c r="E214" s="70">
        <v>2016</v>
      </c>
      <c r="F214" s="72">
        <v>2017</v>
      </c>
      <c r="G214" s="85">
        <v>2018</v>
      </c>
      <c r="H214" s="85">
        <v>2019</v>
      </c>
      <c r="I214" s="85">
        <v>2020</v>
      </c>
      <c r="J214" s="85">
        <v>2021</v>
      </c>
      <c r="K214" s="85">
        <v>2022</v>
      </c>
      <c r="L214" s="85">
        <v>2023</v>
      </c>
      <c r="M214" s="103"/>
      <c r="N214" s="91"/>
      <c r="O214" s="108"/>
      <c r="P214" s="88" t="s">
        <v>212</v>
      </c>
      <c r="Q214" s="70" t="s">
        <v>213</v>
      </c>
      <c r="R214" s="70" t="s">
        <v>214</v>
      </c>
      <c r="S214" s="70" t="s">
        <v>215</v>
      </c>
      <c r="T214" s="70" t="s">
        <v>216</v>
      </c>
      <c r="U214" s="70" t="s">
        <v>217</v>
      </c>
      <c r="V214" s="70" t="s">
        <v>218</v>
      </c>
      <c r="W214" s="70" t="s">
        <v>219</v>
      </c>
      <c r="X214" s="70" t="s">
        <v>220</v>
      </c>
      <c r="Y214" s="79" t="s">
        <v>225</v>
      </c>
      <c r="Z214" s="79" t="s">
        <v>226</v>
      </c>
      <c r="AA214" s="79" t="s">
        <v>227</v>
      </c>
      <c r="AB214" s="95" t="s">
        <v>230</v>
      </c>
    </row>
    <row r="215" spans="1:30" x14ac:dyDescent="0.25">
      <c r="A215" s="74" t="s">
        <v>10</v>
      </c>
      <c r="B215" s="75">
        <v>158326896.30000001</v>
      </c>
      <c r="C215" s="75">
        <v>8278831.2999999998</v>
      </c>
      <c r="D215" s="75">
        <v>23289345.75</v>
      </c>
      <c r="E215" s="75">
        <v>27408656.190000001</v>
      </c>
      <c r="F215" s="76">
        <v>24162946.270000003</v>
      </c>
      <c r="G215" s="86">
        <v>30200595.210000001</v>
      </c>
      <c r="H215" s="86">
        <v>60700543.910000011</v>
      </c>
      <c r="I215" s="86">
        <v>51475397.099999994</v>
      </c>
      <c r="J215" s="86">
        <v>46943670.680000007</v>
      </c>
      <c r="K215" s="86">
        <v>38840393.890000001</v>
      </c>
      <c r="L215" s="86">
        <f>AB215</f>
        <v>12588996.210000001</v>
      </c>
      <c r="M215" s="105"/>
      <c r="N215" s="83"/>
      <c r="O215" s="104"/>
      <c r="P215" s="89">
        <v>5885408.2800000003</v>
      </c>
      <c r="Q215" s="75">
        <v>6703587.9299999997</v>
      </c>
      <c r="R215" s="75"/>
      <c r="S215" s="75"/>
      <c r="T215" s="75"/>
      <c r="U215" s="75"/>
      <c r="V215" s="75"/>
      <c r="W215" s="75"/>
      <c r="X215" s="75"/>
      <c r="Y215" s="75"/>
      <c r="Z215" s="75"/>
      <c r="AA215" s="75"/>
      <c r="AB215" s="94">
        <f>SUM(P215:AA215 )</f>
        <v>12588996.210000001</v>
      </c>
      <c r="AC215" s="92"/>
      <c r="AD215" s="80"/>
    </row>
    <row r="216" spans="1:30" x14ac:dyDescent="0.25">
      <c r="N216" s="84"/>
      <c r="AC216" s="80"/>
    </row>
    <row r="217" spans="1:30" x14ac:dyDescent="0.25">
      <c r="N217" s="84"/>
    </row>
    <row r="218" spans="1:30" x14ac:dyDescent="0.25">
      <c r="N218" s="84"/>
    </row>
    <row r="219" spans="1:30" x14ac:dyDescent="0.25">
      <c r="N219" s="84"/>
    </row>
    <row r="220" spans="1:30" x14ac:dyDescent="0.25">
      <c r="N220" s="84"/>
    </row>
    <row r="221" spans="1:30" x14ac:dyDescent="0.25">
      <c r="N221" s="84"/>
    </row>
    <row r="222" spans="1:30" x14ac:dyDescent="0.25">
      <c r="N222" s="84"/>
    </row>
    <row r="223" spans="1:30" x14ac:dyDescent="0.25">
      <c r="N223" s="84"/>
    </row>
    <row r="224" spans="1:30" x14ac:dyDescent="0.25">
      <c r="N224" s="84"/>
    </row>
    <row r="225" spans="1:30" x14ac:dyDescent="0.25">
      <c r="N225" s="84"/>
    </row>
    <row r="226" spans="1:30" x14ac:dyDescent="0.25">
      <c r="N226" s="84"/>
    </row>
    <row r="227" spans="1:30" x14ac:dyDescent="0.25">
      <c r="N227" s="84"/>
    </row>
    <row r="228" spans="1:30" x14ac:dyDescent="0.25">
      <c r="N228" s="84"/>
    </row>
    <row r="229" spans="1:30" x14ac:dyDescent="0.25">
      <c r="N229" s="84"/>
    </row>
    <row r="230" spans="1:30" x14ac:dyDescent="0.25">
      <c r="N230" s="84"/>
    </row>
    <row r="231" spans="1:30" x14ac:dyDescent="0.25">
      <c r="N231" s="84"/>
    </row>
    <row r="232" spans="1:30" x14ac:dyDescent="0.25">
      <c r="N232" s="84"/>
    </row>
    <row r="233" spans="1:30" x14ac:dyDescent="0.25">
      <c r="A233" s="73"/>
      <c r="B233" s="70">
        <v>2013</v>
      </c>
      <c r="C233" s="70">
        <v>2014</v>
      </c>
      <c r="D233" s="70">
        <v>2015</v>
      </c>
      <c r="E233" s="70">
        <v>2016</v>
      </c>
      <c r="F233" s="72">
        <v>2017</v>
      </c>
      <c r="G233" s="85">
        <v>2018</v>
      </c>
      <c r="H233" s="85">
        <v>2019</v>
      </c>
      <c r="I233" s="85">
        <v>2020</v>
      </c>
      <c r="J233" s="85">
        <v>2021</v>
      </c>
      <c r="K233" s="85">
        <v>2022</v>
      </c>
      <c r="L233" s="85">
        <v>2023</v>
      </c>
      <c r="M233" s="103"/>
      <c r="N233" s="91"/>
      <c r="O233" s="108"/>
      <c r="P233" s="88" t="s">
        <v>212</v>
      </c>
      <c r="Q233" s="70" t="s">
        <v>213</v>
      </c>
      <c r="R233" s="70" t="s">
        <v>214</v>
      </c>
      <c r="S233" s="70" t="s">
        <v>215</v>
      </c>
      <c r="T233" s="70" t="s">
        <v>216</v>
      </c>
      <c r="U233" s="70" t="s">
        <v>217</v>
      </c>
      <c r="V233" s="70" t="s">
        <v>218</v>
      </c>
      <c r="W233" s="70" t="s">
        <v>219</v>
      </c>
      <c r="X233" s="70" t="s">
        <v>220</v>
      </c>
      <c r="Y233" s="79" t="s">
        <v>225</v>
      </c>
      <c r="Z233" s="79" t="s">
        <v>226</v>
      </c>
      <c r="AA233" s="79" t="s">
        <v>227</v>
      </c>
      <c r="AB233" s="95" t="s">
        <v>230</v>
      </c>
    </row>
    <row r="234" spans="1:30" x14ac:dyDescent="0.25">
      <c r="A234" s="74" t="s">
        <v>11</v>
      </c>
      <c r="B234" s="75">
        <v>436523233.31</v>
      </c>
      <c r="C234" s="75">
        <v>462563443.11000001</v>
      </c>
      <c r="D234" s="75">
        <v>498784058.57999998</v>
      </c>
      <c r="E234" s="75">
        <v>550912704.59000003</v>
      </c>
      <c r="F234" s="76">
        <v>618153406.75999999</v>
      </c>
      <c r="G234" s="86">
        <v>684338314.83000004</v>
      </c>
      <c r="H234" s="86">
        <v>695916445.16000009</v>
      </c>
      <c r="I234" s="86">
        <v>704595815.37999988</v>
      </c>
      <c r="J234" s="86">
        <v>832838660.58000004</v>
      </c>
      <c r="K234" s="86">
        <v>865659313</v>
      </c>
      <c r="L234" s="86">
        <f>AB234</f>
        <v>167321930</v>
      </c>
      <c r="M234" s="105"/>
      <c r="N234" s="83"/>
      <c r="O234" s="104"/>
      <c r="P234" s="89">
        <v>72884896</v>
      </c>
      <c r="Q234" s="75">
        <v>94437034</v>
      </c>
      <c r="R234" s="75"/>
      <c r="S234" s="75"/>
      <c r="T234" s="75"/>
      <c r="U234" s="75"/>
      <c r="V234" s="75"/>
      <c r="W234" s="75"/>
      <c r="X234" s="75"/>
      <c r="Y234" s="75"/>
      <c r="Z234" s="75"/>
      <c r="AA234" s="75"/>
      <c r="AB234" s="94">
        <f>SUM(P234:AA234 )</f>
        <v>167321930</v>
      </c>
      <c r="AC234" s="92"/>
      <c r="AD234" s="80"/>
    </row>
    <row r="235" spans="1:30" x14ac:dyDescent="0.25">
      <c r="N235" s="84"/>
      <c r="AC235" s="80"/>
    </row>
    <row r="236" spans="1:30" x14ac:dyDescent="0.25">
      <c r="N236" s="84"/>
    </row>
    <row r="237" spans="1:30" x14ac:dyDescent="0.25">
      <c r="N237" s="84"/>
    </row>
    <row r="238" spans="1:30" x14ac:dyDescent="0.25">
      <c r="N238" s="84"/>
    </row>
    <row r="239" spans="1:30" x14ac:dyDescent="0.25">
      <c r="N239" s="84"/>
    </row>
    <row r="240" spans="1:30" x14ac:dyDescent="0.25">
      <c r="N240" s="84"/>
    </row>
    <row r="241" spans="1:30" x14ac:dyDescent="0.25">
      <c r="N241" s="84"/>
    </row>
    <row r="242" spans="1:30" x14ac:dyDescent="0.25">
      <c r="N242" s="84"/>
    </row>
    <row r="243" spans="1:30" x14ac:dyDescent="0.25">
      <c r="N243" s="84"/>
    </row>
    <row r="244" spans="1:30" x14ac:dyDescent="0.25">
      <c r="N244" s="84"/>
    </row>
    <row r="245" spans="1:30" x14ac:dyDescent="0.25">
      <c r="N245" s="84"/>
    </row>
    <row r="246" spans="1:30" x14ac:dyDescent="0.25">
      <c r="N246" s="84"/>
    </row>
    <row r="247" spans="1:30" x14ac:dyDescent="0.25">
      <c r="N247" s="84"/>
    </row>
    <row r="248" spans="1:30" x14ac:dyDescent="0.25">
      <c r="N248" s="84"/>
    </row>
    <row r="249" spans="1:30" x14ac:dyDescent="0.25">
      <c r="N249" s="84"/>
    </row>
    <row r="250" spans="1:30" x14ac:dyDescent="0.25">
      <c r="N250" s="84"/>
    </row>
    <row r="251" spans="1:30" x14ac:dyDescent="0.25">
      <c r="N251" s="84"/>
    </row>
    <row r="252" spans="1:30" x14ac:dyDescent="0.25">
      <c r="N252" s="84"/>
    </row>
    <row r="253" spans="1:30" x14ac:dyDescent="0.25">
      <c r="N253" s="84"/>
    </row>
    <row r="254" spans="1:30" x14ac:dyDescent="0.25">
      <c r="N254" s="84"/>
    </row>
    <row r="255" spans="1:30" x14ac:dyDescent="0.25">
      <c r="A255" s="73"/>
      <c r="B255" s="70">
        <v>2013</v>
      </c>
      <c r="C255" s="70">
        <v>2014</v>
      </c>
      <c r="D255" s="70">
        <v>2015</v>
      </c>
      <c r="E255" s="70">
        <v>2016</v>
      </c>
      <c r="F255" s="72">
        <v>2017</v>
      </c>
      <c r="G255" s="85">
        <v>2018</v>
      </c>
      <c r="H255" s="85">
        <v>2019</v>
      </c>
      <c r="I255" s="85">
        <v>2020</v>
      </c>
      <c r="J255" s="85">
        <v>2021</v>
      </c>
      <c r="K255" s="85">
        <v>2022</v>
      </c>
      <c r="L255" s="85">
        <v>2023</v>
      </c>
      <c r="M255" s="103"/>
      <c r="N255" s="91"/>
      <c r="O255" s="108"/>
      <c r="P255" s="88" t="s">
        <v>212</v>
      </c>
      <c r="Q255" s="70" t="s">
        <v>213</v>
      </c>
      <c r="R255" s="70" t="s">
        <v>214</v>
      </c>
      <c r="S255" s="70" t="s">
        <v>215</v>
      </c>
      <c r="T255" s="70" t="s">
        <v>216</v>
      </c>
      <c r="U255" s="70" t="s">
        <v>217</v>
      </c>
      <c r="V255" s="70" t="s">
        <v>218</v>
      </c>
      <c r="W255" s="70" t="s">
        <v>219</v>
      </c>
      <c r="X255" s="70" t="s">
        <v>220</v>
      </c>
      <c r="Y255" s="79" t="s">
        <v>225</v>
      </c>
      <c r="Z255" s="79" t="s">
        <v>226</v>
      </c>
      <c r="AA255" s="79" t="s">
        <v>227</v>
      </c>
      <c r="AB255" s="95" t="s">
        <v>230</v>
      </c>
    </row>
    <row r="256" spans="1:30" x14ac:dyDescent="0.25">
      <c r="A256" s="74" t="s">
        <v>12</v>
      </c>
      <c r="B256" s="75">
        <v>254371264.08000001</v>
      </c>
      <c r="C256" s="75">
        <v>278778762.97000003</v>
      </c>
      <c r="D256" s="75">
        <v>279687792.20999998</v>
      </c>
      <c r="E256" s="75">
        <v>294574750.48000002</v>
      </c>
      <c r="F256" s="76">
        <v>322856823.44</v>
      </c>
      <c r="G256" s="86">
        <v>335815356.91000003</v>
      </c>
      <c r="H256" s="86">
        <v>405034501.00000012</v>
      </c>
      <c r="I256" s="86">
        <v>412153606.00999999</v>
      </c>
      <c r="J256" s="86">
        <v>406652187.13999999</v>
      </c>
      <c r="K256" s="86">
        <v>449438188</v>
      </c>
      <c r="L256" s="86">
        <f>AB256</f>
        <v>93806250</v>
      </c>
      <c r="M256" s="105"/>
      <c r="N256" s="83"/>
      <c r="O256" s="104"/>
      <c r="P256" s="89">
        <v>46903125</v>
      </c>
      <c r="Q256" s="75">
        <v>46903125</v>
      </c>
      <c r="R256" s="75"/>
      <c r="S256" s="75"/>
      <c r="T256" s="75"/>
      <c r="U256" s="75"/>
      <c r="V256" s="75"/>
      <c r="W256" s="75"/>
      <c r="X256" s="75"/>
      <c r="Y256" s="75"/>
      <c r="Z256" s="75"/>
      <c r="AA256" s="75"/>
      <c r="AB256" s="94">
        <f>SUM(P256:AA256 )</f>
        <v>93806250</v>
      </c>
      <c r="AC256" s="92"/>
      <c r="AD256" s="80"/>
    </row>
    <row r="257" spans="14:29" x14ac:dyDescent="0.25">
      <c r="N257" s="84"/>
    </row>
    <row r="258" spans="14:29" x14ac:dyDescent="0.25">
      <c r="N258" s="84"/>
      <c r="AC258" s="80"/>
    </row>
    <row r="259" spans="14:29" x14ac:dyDescent="0.25">
      <c r="N259" s="84"/>
      <c r="AC259" s="80"/>
    </row>
    <row r="260" spans="14:29" x14ac:dyDescent="0.25">
      <c r="N260" s="84"/>
      <c r="AC260" s="80"/>
    </row>
    <row r="261" spans="14:29" x14ac:dyDescent="0.25">
      <c r="N261" s="84"/>
    </row>
    <row r="262" spans="14:29" x14ac:dyDescent="0.25">
      <c r="N262" s="84"/>
    </row>
    <row r="263" spans="14:29" x14ac:dyDescent="0.25">
      <c r="N263" s="84"/>
    </row>
    <row r="264" spans="14:29" x14ac:dyDescent="0.25">
      <c r="N264" s="84"/>
    </row>
    <row r="265" spans="14:29" x14ac:dyDescent="0.25">
      <c r="N265" s="84"/>
    </row>
    <row r="266" spans="14:29" x14ac:dyDescent="0.25">
      <c r="N266" s="84"/>
    </row>
    <row r="267" spans="14:29" x14ac:dyDescent="0.25">
      <c r="N267" s="84"/>
    </row>
    <row r="268" spans="14:29" x14ac:dyDescent="0.25">
      <c r="N268" s="84"/>
    </row>
    <row r="269" spans="14:29" x14ac:dyDescent="0.25">
      <c r="N269" s="84"/>
    </row>
    <row r="270" spans="14:29" x14ac:dyDescent="0.25">
      <c r="N270" s="84"/>
    </row>
    <row r="271" spans="14:29" x14ac:dyDescent="0.25">
      <c r="N271" s="84"/>
    </row>
    <row r="272" spans="14:29" x14ac:dyDescent="0.25">
      <c r="N272" s="84"/>
    </row>
    <row r="273" spans="1:34" x14ac:dyDescent="0.25">
      <c r="N273" s="84"/>
    </row>
    <row r="274" spans="1:34" x14ac:dyDescent="0.25">
      <c r="A274" s="73"/>
      <c r="B274" s="70">
        <v>2013</v>
      </c>
      <c r="C274" s="70">
        <v>2014</v>
      </c>
      <c r="D274" s="70">
        <v>2015</v>
      </c>
      <c r="E274" s="70">
        <v>2016</v>
      </c>
      <c r="F274" s="72">
        <v>2017</v>
      </c>
      <c r="G274" s="85">
        <v>2018</v>
      </c>
      <c r="H274" s="85">
        <v>2019</v>
      </c>
      <c r="I274" s="85">
        <v>2020</v>
      </c>
      <c r="J274" s="85">
        <v>2021</v>
      </c>
      <c r="K274" s="85">
        <v>2022</v>
      </c>
      <c r="L274" s="85">
        <v>2023</v>
      </c>
      <c r="M274" s="103"/>
      <c r="N274" s="91"/>
      <c r="O274" s="108"/>
      <c r="P274" s="88" t="s">
        <v>212</v>
      </c>
      <c r="Q274" s="70" t="s">
        <v>213</v>
      </c>
      <c r="R274" s="70" t="s">
        <v>214</v>
      </c>
      <c r="S274" s="70" t="s">
        <v>215</v>
      </c>
      <c r="T274" s="70" t="s">
        <v>216</v>
      </c>
      <c r="U274" s="70" t="s">
        <v>217</v>
      </c>
      <c r="V274" s="70" t="s">
        <v>218</v>
      </c>
      <c r="W274" s="70" t="s">
        <v>219</v>
      </c>
      <c r="X274" s="70" t="s">
        <v>220</v>
      </c>
      <c r="Y274" s="79" t="s">
        <v>225</v>
      </c>
      <c r="Z274" s="79" t="s">
        <v>226</v>
      </c>
      <c r="AA274" s="79" t="s">
        <v>227</v>
      </c>
      <c r="AB274" s="95" t="s">
        <v>230</v>
      </c>
    </row>
    <row r="275" spans="1:34" x14ac:dyDescent="0.25">
      <c r="A275" s="74" t="s">
        <v>13</v>
      </c>
      <c r="B275" s="75">
        <v>5062140.67</v>
      </c>
      <c r="C275" s="75">
        <v>44579698.009999998</v>
      </c>
      <c r="D275" s="75">
        <v>23371124.670000002</v>
      </c>
      <c r="E275" s="75">
        <v>184636325.13</v>
      </c>
      <c r="F275" s="76">
        <v>230324679.44999999</v>
      </c>
      <c r="G275" s="86">
        <v>57448617.659999996</v>
      </c>
      <c r="H275" s="86">
        <v>53744338.530000001</v>
      </c>
      <c r="I275" s="86">
        <v>18315816.939999998</v>
      </c>
      <c r="J275" s="86">
        <v>2428573.9400000004</v>
      </c>
      <c r="K275" s="86">
        <v>55270555.590000004</v>
      </c>
      <c r="L275" s="86">
        <f>AB275</f>
        <v>15300923.73</v>
      </c>
      <c r="M275" s="105"/>
      <c r="N275" s="83"/>
      <c r="O275" s="104"/>
      <c r="P275" s="89">
        <v>555809.4</v>
      </c>
      <c r="Q275" s="75">
        <v>14745114.33</v>
      </c>
      <c r="R275" s="75"/>
      <c r="S275" s="75"/>
      <c r="T275" s="75"/>
      <c r="U275" s="75"/>
      <c r="V275" s="75"/>
      <c r="W275" s="75"/>
      <c r="X275" s="75"/>
      <c r="Y275" s="75"/>
      <c r="Z275" s="75"/>
      <c r="AA275" s="75"/>
      <c r="AB275" s="94">
        <f>SUM( P275:AA275)</f>
        <v>15300923.73</v>
      </c>
      <c r="AC275" s="100"/>
      <c r="AD275" s="99"/>
      <c r="AE275" s="99"/>
      <c r="AF275" s="99"/>
      <c r="AG275" s="99"/>
      <c r="AH275" s="99"/>
    </row>
    <row r="276" spans="1:34" x14ac:dyDescent="0.25">
      <c r="N276" s="84"/>
    </row>
    <row r="277" spans="1:34" x14ac:dyDescent="0.25">
      <c r="N277" s="84"/>
    </row>
    <row r="278" spans="1:34" x14ac:dyDescent="0.25">
      <c r="N278" s="84"/>
    </row>
    <row r="279" spans="1:34" x14ac:dyDescent="0.25">
      <c r="N279" s="84"/>
    </row>
    <row r="280" spans="1:34" x14ac:dyDescent="0.25">
      <c r="N280" s="84"/>
    </row>
    <row r="281" spans="1:34" x14ac:dyDescent="0.25">
      <c r="N281" s="84"/>
    </row>
    <row r="282" spans="1:34" x14ac:dyDescent="0.25">
      <c r="N282" s="84"/>
    </row>
    <row r="283" spans="1:34" x14ac:dyDescent="0.25">
      <c r="N283" s="84"/>
    </row>
    <row r="284" spans="1:34" x14ac:dyDescent="0.25">
      <c r="N284" s="84"/>
    </row>
    <row r="285" spans="1:34" x14ac:dyDescent="0.25">
      <c r="N285" s="84"/>
    </row>
    <row r="286" spans="1:34" x14ac:dyDescent="0.25">
      <c r="N286" s="84"/>
    </row>
    <row r="287" spans="1:34" x14ac:dyDescent="0.25">
      <c r="N287" s="84"/>
    </row>
    <row r="288" spans="1:34" x14ac:dyDescent="0.25">
      <c r="N288" s="84"/>
    </row>
    <row r="289" spans="1:29" x14ac:dyDescent="0.25">
      <c r="N289" s="84"/>
    </row>
    <row r="290" spans="1:29" x14ac:dyDescent="0.25">
      <c r="N290" s="84"/>
    </row>
    <row r="291" spans="1:29" x14ac:dyDescent="0.25">
      <c r="N291" s="84"/>
    </row>
    <row r="292" spans="1:29" x14ac:dyDescent="0.25">
      <c r="N292" s="84"/>
    </row>
    <row r="293" spans="1:29" x14ac:dyDescent="0.25">
      <c r="A293" s="73"/>
      <c r="B293" s="70">
        <v>2013</v>
      </c>
      <c r="C293" s="70">
        <v>2014</v>
      </c>
      <c r="D293" s="70">
        <v>2015</v>
      </c>
      <c r="E293" s="70">
        <v>2016</v>
      </c>
      <c r="F293" s="72">
        <v>2017</v>
      </c>
      <c r="G293" s="85">
        <v>2018</v>
      </c>
      <c r="H293" s="85">
        <v>2019</v>
      </c>
      <c r="I293" s="85">
        <v>2020</v>
      </c>
      <c r="J293" s="85">
        <v>2021</v>
      </c>
      <c r="K293" s="85">
        <v>2022</v>
      </c>
      <c r="L293" s="85">
        <v>2023</v>
      </c>
      <c r="M293" s="103"/>
      <c r="N293" s="91"/>
      <c r="O293" s="108"/>
      <c r="P293" s="88" t="s">
        <v>212</v>
      </c>
      <c r="Q293" s="70" t="s">
        <v>213</v>
      </c>
      <c r="R293" s="70" t="s">
        <v>214</v>
      </c>
      <c r="S293" s="70" t="s">
        <v>215</v>
      </c>
      <c r="T293" s="70" t="s">
        <v>216</v>
      </c>
      <c r="U293" s="70" t="s">
        <v>217</v>
      </c>
      <c r="V293" s="70" t="s">
        <v>218</v>
      </c>
      <c r="W293" s="70" t="s">
        <v>219</v>
      </c>
      <c r="X293" s="70" t="s">
        <v>220</v>
      </c>
      <c r="Y293" s="79" t="s">
        <v>225</v>
      </c>
      <c r="Z293" s="79" t="s">
        <v>226</v>
      </c>
      <c r="AA293" s="79" t="s">
        <v>227</v>
      </c>
      <c r="AB293" s="95" t="s">
        <v>230</v>
      </c>
    </row>
    <row r="294" spans="1:29" x14ac:dyDescent="0.25">
      <c r="A294" s="74" t="s">
        <v>14</v>
      </c>
      <c r="B294" s="75">
        <v>33321686.82</v>
      </c>
      <c r="C294" s="75">
        <v>31807008.559999999</v>
      </c>
      <c r="D294" s="75">
        <v>18876550.5</v>
      </c>
      <c r="E294" s="75">
        <v>41815903.75</v>
      </c>
      <c r="F294" s="76">
        <v>25132947.600000001</v>
      </c>
      <c r="G294" s="86">
        <v>22619653.199999999</v>
      </c>
      <c r="H294" s="86">
        <v>14912499</v>
      </c>
      <c r="I294" s="86">
        <v>13232752</v>
      </c>
      <c r="J294" s="86">
        <v>0</v>
      </c>
      <c r="K294" s="86">
        <v>0</v>
      </c>
      <c r="L294" s="86">
        <f>AB294</f>
        <v>0</v>
      </c>
      <c r="M294" s="105"/>
      <c r="N294" s="83"/>
      <c r="O294" s="104"/>
      <c r="P294" s="89"/>
      <c r="Q294" s="75"/>
      <c r="R294" s="75"/>
      <c r="S294" s="75"/>
      <c r="T294" s="75"/>
      <c r="U294" s="75"/>
      <c r="V294" s="75"/>
      <c r="W294" s="75"/>
      <c r="X294" s="75"/>
      <c r="Y294" s="75"/>
      <c r="Z294" s="75"/>
      <c r="AA294" s="75"/>
      <c r="AB294" s="94">
        <f>SUM(P294:AA294)</f>
        <v>0</v>
      </c>
      <c r="AC294" s="93"/>
    </row>
    <row r="295" spans="1:29" x14ac:dyDescent="0.25">
      <c r="N295" s="84"/>
    </row>
    <row r="296" spans="1:29" x14ac:dyDescent="0.25">
      <c r="N296" s="84"/>
    </row>
    <row r="297" spans="1:29" x14ac:dyDescent="0.25">
      <c r="N297" s="84"/>
    </row>
    <row r="298" spans="1:29" x14ac:dyDescent="0.25">
      <c r="N298" s="84"/>
    </row>
    <row r="299" spans="1:29" x14ac:dyDescent="0.25">
      <c r="N299" s="84"/>
    </row>
    <row r="300" spans="1:29" x14ac:dyDescent="0.25">
      <c r="N300" s="84"/>
    </row>
    <row r="301" spans="1:29" x14ac:dyDescent="0.25">
      <c r="N301" s="84"/>
    </row>
    <row r="302" spans="1:29" x14ac:dyDescent="0.25">
      <c r="N302" s="84"/>
    </row>
    <row r="303" spans="1:29" x14ac:dyDescent="0.25">
      <c r="N303" s="84"/>
    </row>
    <row r="304" spans="1:29" x14ac:dyDescent="0.25">
      <c r="N304" s="84"/>
    </row>
    <row r="305" spans="1:29" x14ac:dyDescent="0.25">
      <c r="N305" s="84"/>
    </row>
    <row r="306" spans="1:29" x14ac:dyDescent="0.25">
      <c r="N306" s="84"/>
    </row>
    <row r="307" spans="1:29" x14ac:dyDescent="0.25">
      <c r="N307" s="84"/>
    </row>
    <row r="308" spans="1:29" x14ac:dyDescent="0.25">
      <c r="N308" s="84"/>
    </row>
    <row r="309" spans="1:29" x14ac:dyDescent="0.25">
      <c r="N309" s="84"/>
    </row>
    <row r="310" spans="1:29" x14ac:dyDescent="0.25">
      <c r="N310" s="84"/>
    </row>
    <row r="311" spans="1:29" x14ac:dyDescent="0.25">
      <c r="N311" s="84"/>
    </row>
    <row r="312" spans="1:29" x14ac:dyDescent="0.25">
      <c r="N312" s="84"/>
    </row>
    <row r="313" spans="1:29" x14ac:dyDescent="0.25">
      <c r="N313" s="84"/>
    </row>
    <row r="314" spans="1:29" x14ac:dyDescent="0.25">
      <c r="N314" s="84"/>
    </row>
    <row r="315" spans="1:29" x14ac:dyDescent="0.25">
      <c r="N315" s="84"/>
    </row>
    <row r="316" spans="1:29" x14ac:dyDescent="0.25">
      <c r="A316" s="73"/>
      <c r="B316" s="70">
        <v>2013</v>
      </c>
      <c r="C316" s="70">
        <v>2014</v>
      </c>
      <c r="D316" s="70">
        <v>2015</v>
      </c>
      <c r="E316" s="70">
        <v>2016</v>
      </c>
      <c r="F316" s="72">
        <v>2017</v>
      </c>
      <c r="G316" s="85">
        <v>2018</v>
      </c>
      <c r="H316" s="85">
        <v>2019</v>
      </c>
      <c r="I316" s="85">
        <v>2020</v>
      </c>
      <c r="J316" s="85">
        <v>2021</v>
      </c>
      <c r="K316" s="85">
        <v>2022</v>
      </c>
      <c r="L316" s="85">
        <v>2023</v>
      </c>
      <c r="M316" s="103"/>
      <c r="N316" s="91"/>
      <c r="O316" s="108"/>
      <c r="P316" s="88" t="s">
        <v>212</v>
      </c>
      <c r="Q316" s="70" t="s">
        <v>213</v>
      </c>
      <c r="R316" s="70" t="s">
        <v>214</v>
      </c>
      <c r="S316" s="70" t="s">
        <v>215</v>
      </c>
      <c r="T316" s="70" t="s">
        <v>216</v>
      </c>
      <c r="U316" s="70" t="s">
        <v>217</v>
      </c>
      <c r="V316" s="70" t="s">
        <v>218</v>
      </c>
      <c r="W316" s="70" t="s">
        <v>219</v>
      </c>
      <c r="X316" s="70" t="s">
        <v>220</v>
      </c>
      <c r="Y316" s="79" t="s">
        <v>225</v>
      </c>
      <c r="Z316" s="79" t="s">
        <v>226</v>
      </c>
      <c r="AA316" s="79" t="s">
        <v>227</v>
      </c>
      <c r="AB316" s="95" t="s">
        <v>230</v>
      </c>
    </row>
    <row r="317" spans="1:29" x14ac:dyDescent="0.25">
      <c r="A317" s="74" t="s">
        <v>221</v>
      </c>
      <c r="B317" s="75"/>
      <c r="C317" s="75"/>
      <c r="D317" s="75"/>
      <c r="E317" s="75"/>
      <c r="F317" s="76"/>
      <c r="G317" s="86"/>
      <c r="H317" s="86"/>
      <c r="I317" s="86">
        <v>8866.51</v>
      </c>
      <c r="J317" s="86">
        <v>0</v>
      </c>
      <c r="K317" s="86">
        <v>0</v>
      </c>
      <c r="L317" s="86">
        <f>AB317</f>
        <v>0</v>
      </c>
      <c r="M317" s="105"/>
      <c r="N317" s="83"/>
      <c r="O317" s="104"/>
      <c r="P317" s="89"/>
      <c r="Q317" s="75">
        <v>0</v>
      </c>
      <c r="R317" s="75"/>
      <c r="S317" s="75"/>
      <c r="T317" s="75"/>
      <c r="U317" s="75"/>
      <c r="V317" s="75"/>
      <c r="W317" s="75"/>
      <c r="X317" s="75"/>
      <c r="Y317" s="75"/>
      <c r="Z317" s="75"/>
      <c r="AA317" s="75"/>
      <c r="AB317" s="94">
        <f>SUM(P317:AA317)</f>
        <v>0</v>
      </c>
    </row>
    <row r="318" spans="1:29" s="66" customFormat="1" x14ac:dyDescent="0.25">
      <c r="B318" s="65"/>
      <c r="C318" s="65"/>
      <c r="D318" s="65"/>
      <c r="E318" s="65"/>
      <c r="F318" s="81"/>
      <c r="G318" s="81"/>
      <c r="H318" s="81"/>
      <c r="I318" s="81"/>
      <c r="J318" s="81"/>
      <c r="K318" s="81"/>
      <c r="L318" s="81"/>
      <c r="M318" s="81"/>
      <c r="N318" s="83"/>
      <c r="O318" s="96"/>
      <c r="P318" s="67"/>
      <c r="Q318" s="65"/>
      <c r="R318" s="65"/>
      <c r="S318" s="65"/>
      <c r="T318" s="65"/>
      <c r="U318" s="65"/>
      <c r="V318" s="65"/>
      <c r="W318" s="65"/>
      <c r="X318" s="65"/>
      <c r="Y318" s="65"/>
      <c r="Z318" s="65"/>
      <c r="AA318" s="65"/>
      <c r="AB318" s="82"/>
      <c r="AC318"/>
    </row>
    <row r="319" spans="1:29" x14ac:dyDescent="0.25">
      <c r="B319" s="96"/>
      <c r="C319" s="96"/>
      <c r="D319" s="96"/>
      <c r="E319" s="96"/>
      <c r="F319" s="97"/>
      <c r="G319" s="97"/>
      <c r="H319" s="97"/>
      <c r="I319" s="97"/>
      <c r="J319" s="97"/>
      <c r="K319" s="97"/>
      <c r="L319" s="97"/>
      <c r="M319" s="97"/>
      <c r="N319" s="98"/>
      <c r="O319" s="96"/>
      <c r="P319" s="96"/>
      <c r="Q319" s="96"/>
      <c r="R319" s="96"/>
      <c r="S319" s="96"/>
      <c r="T319" s="96"/>
      <c r="U319" s="96"/>
      <c r="V319" s="96"/>
      <c r="W319" s="96"/>
      <c r="X319" s="96"/>
      <c r="Y319" s="96"/>
      <c r="Z319" s="96"/>
      <c r="AA319" s="96"/>
      <c r="AB319" s="93"/>
    </row>
    <row r="320" spans="1:29" x14ac:dyDescent="0.25">
      <c r="B320" s="96"/>
      <c r="C320" s="96"/>
      <c r="D320" s="96"/>
      <c r="E320" s="96"/>
      <c r="F320" s="97"/>
      <c r="G320" s="97"/>
      <c r="H320" s="97"/>
      <c r="I320" s="97"/>
      <c r="J320" s="97"/>
      <c r="K320" s="97"/>
      <c r="L320" s="97"/>
      <c r="M320" s="97"/>
      <c r="N320" s="98"/>
      <c r="O320" s="96"/>
      <c r="P320" s="96"/>
      <c r="Q320" s="96"/>
      <c r="R320" s="96"/>
      <c r="S320" s="96"/>
      <c r="T320" s="96"/>
      <c r="U320" s="96"/>
      <c r="V320" s="96"/>
      <c r="W320" s="96"/>
      <c r="X320" s="96"/>
      <c r="Y320" s="96"/>
      <c r="Z320" s="96"/>
      <c r="AA320" s="96"/>
      <c r="AB320" s="93"/>
    </row>
    <row r="321" spans="1:30" x14ac:dyDescent="0.25">
      <c r="N321" s="84"/>
    </row>
    <row r="322" spans="1:30" x14ac:dyDescent="0.25">
      <c r="N322" s="84"/>
    </row>
    <row r="323" spans="1:30" x14ac:dyDescent="0.25">
      <c r="N323" s="84"/>
    </row>
    <row r="324" spans="1:30" x14ac:dyDescent="0.25">
      <c r="N324" s="84"/>
    </row>
    <row r="325" spans="1:30" x14ac:dyDescent="0.25">
      <c r="N325" s="84"/>
    </row>
    <row r="326" spans="1:30" x14ac:dyDescent="0.25">
      <c r="N326" s="84"/>
    </row>
    <row r="327" spans="1:30" x14ac:dyDescent="0.25">
      <c r="N327" s="84"/>
    </row>
    <row r="328" spans="1:30" x14ac:dyDescent="0.25">
      <c r="N328" s="84"/>
    </row>
    <row r="329" spans="1:30" x14ac:dyDescent="0.25">
      <c r="N329" s="84"/>
    </row>
    <row r="330" spans="1:30" x14ac:dyDescent="0.25">
      <c r="N330" s="84"/>
    </row>
    <row r="331" spans="1:30" x14ac:dyDescent="0.25">
      <c r="N331" s="84"/>
    </row>
    <row r="332" spans="1:30" x14ac:dyDescent="0.25">
      <c r="N332" s="84"/>
    </row>
    <row r="333" spans="1:30" x14ac:dyDescent="0.25">
      <c r="A333" s="73"/>
      <c r="B333" s="70">
        <v>2013</v>
      </c>
      <c r="C333" s="70">
        <v>2014</v>
      </c>
      <c r="D333" s="70">
        <v>2015</v>
      </c>
      <c r="E333" s="70">
        <v>2016</v>
      </c>
      <c r="F333" s="72">
        <v>2017</v>
      </c>
      <c r="G333" s="85">
        <v>2018</v>
      </c>
      <c r="H333" s="85">
        <v>2019</v>
      </c>
      <c r="I333" s="85">
        <v>2020</v>
      </c>
      <c r="J333" s="85">
        <v>2021</v>
      </c>
      <c r="K333" s="85">
        <v>2022</v>
      </c>
      <c r="L333" s="85">
        <v>2023</v>
      </c>
      <c r="M333" s="103"/>
      <c r="N333" s="91"/>
      <c r="O333" s="108"/>
      <c r="P333" s="88" t="s">
        <v>212</v>
      </c>
      <c r="Q333" s="70" t="s">
        <v>213</v>
      </c>
      <c r="R333" s="70" t="s">
        <v>214</v>
      </c>
      <c r="S333" s="70" t="s">
        <v>215</v>
      </c>
      <c r="T333" s="70" t="s">
        <v>216</v>
      </c>
      <c r="U333" s="70" t="s">
        <v>217</v>
      </c>
      <c r="V333" s="70" t="s">
        <v>218</v>
      </c>
      <c r="W333" s="70" t="s">
        <v>219</v>
      </c>
      <c r="X333" s="70" t="s">
        <v>220</v>
      </c>
      <c r="Y333" s="79" t="s">
        <v>225</v>
      </c>
      <c r="Z333" s="79" t="s">
        <v>226</v>
      </c>
      <c r="AA333" s="79" t="s">
        <v>227</v>
      </c>
      <c r="AB333" s="95" t="s">
        <v>230</v>
      </c>
      <c r="AD333" s="80"/>
    </row>
    <row r="334" spans="1:30" x14ac:dyDescent="0.25">
      <c r="A334" s="74" t="s">
        <v>15</v>
      </c>
      <c r="B334" s="75">
        <v>1225067133.8999999</v>
      </c>
      <c r="C334" s="75">
        <v>1182785292.98</v>
      </c>
      <c r="D334" s="75">
        <v>1225431510.3999999</v>
      </c>
      <c r="E334" s="75">
        <v>1533586889.3800001</v>
      </c>
      <c r="F334" s="75">
        <v>1621951095.8600001</v>
      </c>
      <c r="G334" s="87">
        <v>1540472285.0499997</v>
      </c>
      <c r="H334" s="87">
        <v>1624699073.2699997</v>
      </c>
      <c r="I334" s="87">
        <v>1602074518.4899998</v>
      </c>
      <c r="J334" s="87">
        <v>1741981376.4200003</v>
      </c>
      <c r="K334" s="87">
        <v>1949686892.8299999</v>
      </c>
      <c r="L334" s="87">
        <f>AB334</f>
        <v>453924923.13</v>
      </c>
      <c r="M334" s="106"/>
      <c r="N334" s="83"/>
      <c r="O334" s="104"/>
      <c r="P334" s="101">
        <f t="shared" ref="P334:Y334" si="0">P6+P25+P44+P63+P82+P101+P120+P139+P158+P177+P196+P215+P234+P256+P275+P294+P317</f>
        <v>196387028.53</v>
      </c>
      <c r="Q334" s="101">
        <f t="shared" si="0"/>
        <v>257537894.59999999</v>
      </c>
      <c r="R334" s="101">
        <f t="shared" si="0"/>
        <v>0</v>
      </c>
      <c r="S334" s="101">
        <f t="shared" si="0"/>
        <v>0</v>
      </c>
      <c r="T334" s="101">
        <f t="shared" si="0"/>
        <v>0</v>
      </c>
      <c r="U334" s="101">
        <f t="shared" si="0"/>
        <v>0</v>
      </c>
      <c r="V334" s="101">
        <f t="shared" si="0"/>
        <v>0</v>
      </c>
      <c r="W334" s="101">
        <f t="shared" si="0"/>
        <v>0</v>
      </c>
      <c r="X334" s="101">
        <f t="shared" si="0"/>
        <v>0</v>
      </c>
      <c r="Y334" s="101">
        <f t="shared" si="0"/>
        <v>0</v>
      </c>
      <c r="Z334" s="101">
        <f>Z6+Z25+Z44+Z63+Z82+Z101+Z120+Z139+Z158+Z177+Z196+Z215+Z234+Z256+Z275+Z294+Z317</f>
        <v>0</v>
      </c>
      <c r="AA334" s="101">
        <f>AA6+AA25+AA44+AA63+AA82+AA101+AA120+AA139+AA158+AA177+AA196+AA215+AA234+AA256+AA275+AA294+AA317</f>
        <v>0</v>
      </c>
      <c r="AB334" s="94">
        <f>SUM(P334:AA334)</f>
        <v>453924923.13</v>
      </c>
      <c r="AC334" s="80"/>
    </row>
    <row r="335" spans="1:30" x14ac:dyDescent="0.25">
      <c r="N335" s="84"/>
      <c r="AD335" s="80"/>
    </row>
    <row r="336" spans="1:30" x14ac:dyDescent="0.25">
      <c r="N336" s="84"/>
      <c r="AC336" s="80"/>
      <c r="AD336" s="80"/>
    </row>
    <row r="337" spans="14:29" x14ac:dyDescent="0.25">
      <c r="N337" s="84"/>
    </row>
    <row r="338" spans="14:29" x14ac:dyDescent="0.25">
      <c r="N338" s="84"/>
      <c r="AC338" s="80"/>
    </row>
    <row r="339" spans="14:29" x14ac:dyDescent="0.25">
      <c r="N339" s="84"/>
    </row>
    <row r="340" spans="14:29" x14ac:dyDescent="0.25">
      <c r="N340" s="84"/>
      <c r="AB340" s="64">
        <f>AB339/9</f>
        <v>0</v>
      </c>
    </row>
    <row r="341" spans="14:29" x14ac:dyDescent="0.25">
      <c r="N341" s="84"/>
      <c r="AC341" s="80"/>
    </row>
    <row r="342" spans="14:29" x14ac:dyDescent="0.25">
      <c r="N342" s="84"/>
    </row>
    <row r="343" spans="14:29" x14ac:dyDescent="0.25">
      <c r="N343" s="84"/>
    </row>
    <row r="344" spans="14:29" x14ac:dyDescent="0.25">
      <c r="N344" s="84"/>
    </row>
    <row r="345" spans="14:29" x14ac:dyDescent="0.25">
      <c r="N345" s="84"/>
    </row>
    <row r="346" spans="14:29" x14ac:dyDescent="0.25">
      <c r="N346" s="84"/>
    </row>
    <row r="347" spans="14:29" x14ac:dyDescent="0.25">
      <c r="N347" s="84"/>
    </row>
    <row r="348" spans="14:29" x14ac:dyDescent="0.25">
      <c r="N348" s="84"/>
    </row>
    <row r="349" spans="14:29" x14ac:dyDescent="0.25">
      <c r="N349" s="84"/>
    </row>
    <row r="350" spans="14:29" x14ac:dyDescent="0.25">
      <c r="N350" s="84"/>
    </row>
    <row r="351" spans="14:29" x14ac:dyDescent="0.25">
      <c r="N351" s="84"/>
    </row>
    <row r="352" spans="14:29" x14ac:dyDescent="0.25">
      <c r="N352" s="84"/>
    </row>
    <row r="353" spans="14:14" x14ac:dyDescent="0.25">
      <c r="N353" s="84"/>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2023-03-24T19:20:29Z</dcterms:modified>
</cp:coreProperties>
</file>