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hidePivotFieldList="1"/>
  <mc:AlternateContent xmlns:mc="http://schemas.openxmlformats.org/markup-compatibility/2006">
    <mc:Choice Requires="x15">
      <x15ac:absPath xmlns:x15ac="http://schemas.microsoft.com/office/spreadsheetml/2010/11/ac" url="D:\INF_FINANCIERA\"/>
    </mc:Choice>
  </mc:AlternateContent>
  <xr:revisionPtr revIDLastSave="0" documentId="8_{E796A1D8-817B-4BEB-95F5-6D178A96D776}"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5" i="10" l="1"/>
  <c r="AB256" i="10"/>
  <c r="AB234" i="10"/>
  <c r="AB196" i="10"/>
  <c r="AB177" i="10"/>
  <c r="AB158" i="10"/>
  <c r="AB101" i="10"/>
  <c r="AB82" i="10"/>
  <c r="AB63" i="10"/>
  <c r="AB44" i="10"/>
  <c r="AB25" i="10"/>
  <c r="AA334" i="10"/>
  <c r="Z334" i="10"/>
  <c r="Y334" i="10"/>
  <c r="X334" i="10"/>
  <c r="W334" i="10" l="1"/>
  <c r="AB215" i="10"/>
  <c r="AB139" i="10"/>
  <c r="AB120" i="10"/>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<sst xmlns="http://schemas.openxmlformats.org/spreadsheetml/2006/main" count="1166" uniqueCount="233">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</sst>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2" fillId="5" borderId="0" xfId="0" applyNumberFormat="1" applyFont="1" applyFill="1" applyAlignment="1">
      <alignment horizontal="right" vertical="top"/>
    </xf>
    <xf numFmtId="4" fontId="11"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6088669.75</c:v>
                </c:pt>
                <c:pt idx="1">
                  <c:v>9531764.5199999996</c:v>
                </c:pt>
                <c:pt idx="2">
                  <c:v>9955297.6099999994</c:v>
                </c:pt>
                <c:pt idx="3">
                  <c:v>3152909.96</c:v>
                </c:pt>
                <c:pt idx="4">
                  <c:v>2738978.66</c:v>
                </c:pt>
                <c:pt idx="5">
                  <c:v>3169549.74</c:v>
                </c:pt>
                <c:pt idx="6">
                  <c:v>3943006.2</c:v>
                </c:pt>
                <c:pt idx="7">
                  <c:v>2611306.85</c:v>
                </c:pt>
                <c:pt idx="8">
                  <c:v>2418355.39</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4416706.96</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pt idx="1">
                  <c:v>491328.38</c:v>
                </c:pt>
                <c:pt idx="2">
                  <c:v>443988.42</c:v>
                </c:pt>
                <c:pt idx="3">
                  <c:v>384313.07</c:v>
                </c:pt>
                <c:pt idx="4">
                  <c:v>555775.49</c:v>
                </c:pt>
                <c:pt idx="5">
                  <c:v>518237.82</c:v>
                </c:pt>
                <c:pt idx="6">
                  <c:v>454173.25</c:v>
                </c:pt>
                <c:pt idx="7">
                  <c:v>359109.75</c:v>
                </c:pt>
                <c:pt idx="8">
                  <c:v>544896.78</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54406447.410000011</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pt idx="1">
                  <c:v>3437738.14</c:v>
                </c:pt>
                <c:pt idx="2">
                  <c:v>21846769.580000002</c:v>
                </c:pt>
                <c:pt idx="3">
                  <c:v>6877958.5700000003</c:v>
                </c:pt>
                <c:pt idx="4">
                  <c:v>2804573.16</c:v>
                </c:pt>
                <c:pt idx="5">
                  <c:v>2538723</c:v>
                </c:pt>
                <c:pt idx="6">
                  <c:v>9375775.8200000003</c:v>
                </c:pt>
                <c:pt idx="7">
                  <c:v>2888269.41</c:v>
                </c:pt>
                <c:pt idx="8">
                  <c:v>2859607.81</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16737686.030000001</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pt idx="1">
                  <c:v>805000.92</c:v>
                </c:pt>
                <c:pt idx="2">
                  <c:v>7209448.25</c:v>
                </c:pt>
                <c:pt idx="3">
                  <c:v>1483058.17</c:v>
                </c:pt>
                <c:pt idx="4">
                  <c:v>1887256.6300000001</c:v>
                </c:pt>
                <c:pt idx="5">
                  <c:v>1334915.05</c:v>
                </c:pt>
                <c:pt idx="6">
                  <c:v>1065707.49</c:v>
                </c:pt>
                <c:pt idx="7">
                  <c:v>1035599.94</c:v>
                </c:pt>
                <c:pt idx="8">
                  <c:v>1489213.27</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12521078.870000001</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pt idx="1">
                  <c:v>1928749.78</c:v>
                </c:pt>
                <c:pt idx="2">
                  <c:v>1570333.09</c:v>
                </c:pt>
                <c:pt idx="3">
                  <c:v>903480.15</c:v>
                </c:pt>
                <c:pt idx="4">
                  <c:v>1125198.9000000001</c:v>
                </c:pt>
                <c:pt idx="5">
                  <c:v>710855.21</c:v>
                </c:pt>
                <c:pt idx="6">
                  <c:v>838042.20000000007</c:v>
                </c:pt>
                <c:pt idx="7">
                  <c:v>2553096.54</c:v>
                </c:pt>
                <c:pt idx="8">
                  <c:v>964507</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27550133.660000004</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5885408.2800000003</c:v>
                </c:pt>
                <c:pt idx="1">
                  <c:v>6703587.9299999997</c:v>
                </c:pt>
                <c:pt idx="2">
                  <c:v>2470787.5699999998</c:v>
                </c:pt>
                <c:pt idx="3">
                  <c:v>1011118.47</c:v>
                </c:pt>
                <c:pt idx="4">
                  <c:v>4579304.21</c:v>
                </c:pt>
                <c:pt idx="5">
                  <c:v>2707135.19</c:v>
                </c:pt>
                <c:pt idx="6">
                  <c:v>1276928.6200000001</c:v>
                </c:pt>
                <c:pt idx="7">
                  <c:v>1322078.8700000001</c:v>
                </c:pt>
                <c:pt idx="8">
                  <c:v>1593784.52</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754809664</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pt idx="1">
                  <c:v>94437034</c:v>
                </c:pt>
                <c:pt idx="2">
                  <c:v>70186386</c:v>
                </c:pt>
                <c:pt idx="3">
                  <c:v>91945134</c:v>
                </c:pt>
                <c:pt idx="4">
                  <c:v>85117388</c:v>
                </c:pt>
                <c:pt idx="5">
                  <c:v>79348781</c:v>
                </c:pt>
                <c:pt idx="6">
                  <c:v>112905795</c:v>
                </c:pt>
                <c:pt idx="7">
                  <c:v>84872432</c:v>
                </c:pt>
                <c:pt idx="8">
                  <c:v>63111818</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422128125</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pt idx="1">
                  <c:v>46903125</c:v>
                </c:pt>
                <c:pt idx="2">
                  <c:v>46903125</c:v>
                </c:pt>
                <c:pt idx="3">
                  <c:v>46903125</c:v>
                </c:pt>
                <c:pt idx="4">
                  <c:v>46903125</c:v>
                </c:pt>
                <c:pt idx="5">
                  <c:v>46903125</c:v>
                </c:pt>
                <c:pt idx="6">
                  <c:v>46903125</c:v>
                </c:pt>
                <c:pt idx="7">
                  <c:v>46903125</c:v>
                </c:pt>
                <c:pt idx="8">
                  <c:v>46903125</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35745965.170000002</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246378550.78999999</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555809.4</c:v>
                </c:pt>
                <c:pt idx="1">
                  <c:v>14745114.33</c:v>
                </c:pt>
                <c:pt idx="2">
                  <c:v>10166065.57</c:v>
                </c:pt>
                <c:pt idx="3">
                  <c:v>251309.7</c:v>
                </c:pt>
                <c:pt idx="4">
                  <c:v>2073212.96</c:v>
                </c:pt>
                <c:pt idx="5">
                  <c:v>5013234.6900000004</c:v>
                </c:pt>
                <c:pt idx="6">
                  <c:v>542085.56000000006</c:v>
                </c:pt>
                <c:pt idx="7">
                  <c:v>2285177.86</c:v>
                </c:pt>
                <c:pt idx="8">
                  <c:v>113955.1</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1638653819.8200002</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196387028.53</c:v>
                </c:pt>
                <c:pt idx="1">
                  <c:v>257537894.59999999</c:v>
                </c:pt>
                <c:pt idx="2">
                  <c:v>192760075.06</c:v>
                </c:pt>
                <c:pt idx="3">
                  <c:v>162791756.26999998</c:v>
                </c:pt>
                <c:pt idx="4">
                  <c:v>163535691.44000003</c:v>
                </c:pt>
                <c:pt idx="5">
                  <c:v>173121073.53999999</c:v>
                </c:pt>
                <c:pt idx="6">
                  <c:v>192091254.92000002</c:v>
                </c:pt>
                <c:pt idx="7">
                  <c:v>161271776.43000001</c:v>
                </c:pt>
                <c:pt idx="8">
                  <c:v>139157269.03</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58364008.07</c:v>
                </c:pt>
                <c:pt idx="1">
                  <c:v>75886867.25</c:v>
                </c:pt>
                <c:pt idx="2">
                  <c:v>20310371.670000002</c:v>
                </c:pt>
                <c:pt idx="3">
                  <c:v>9466435.6899999995</c:v>
                </c:pt>
                <c:pt idx="4">
                  <c:v>11170673.540000001</c:v>
                </c:pt>
                <c:pt idx="5">
                  <c:v>26504197</c:v>
                </c:pt>
                <c:pt idx="6">
                  <c:v>11833452.450000001</c:v>
                </c:pt>
                <c:pt idx="7">
                  <c:v>13990192.85</c:v>
                </c:pt>
                <c:pt idx="8">
                  <c:v>18852352.27</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14257663.48</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pt idx="1">
                  <c:v>1253905.1400000001</c:v>
                </c:pt>
                <c:pt idx="2">
                  <c:v>780693.46</c:v>
                </c:pt>
                <c:pt idx="4">
                  <c:v>3749044.0500000003</c:v>
                </c:pt>
                <c:pt idx="5">
                  <c:v>3953721.85</c:v>
                </c:pt>
                <c:pt idx="6">
                  <c:v>2549844.48</c:v>
                </c:pt>
                <c:pt idx="7">
                  <c:v>1970454.5</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6091959.7699999996</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pt idx="1">
                  <c:v>1413679.21</c:v>
                </c:pt>
                <c:pt idx="2">
                  <c:v>916808.84</c:v>
                </c:pt>
                <c:pt idx="3">
                  <c:v>412913.49</c:v>
                </c:pt>
                <c:pt idx="4">
                  <c:v>831160.84</c:v>
                </c:pt>
                <c:pt idx="5">
                  <c:v>418597.99</c:v>
                </c:pt>
                <c:pt idx="6">
                  <c:v>403318.85000000003</c:v>
                </c:pt>
                <c:pt idx="7">
                  <c:v>480932.86</c:v>
                </c:pt>
                <c:pt idx="8">
                  <c:v>305653.89</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43609838.680000007</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83344</xdr:colOff>
      <xdr:row>6</xdr:row>
      <xdr:rowOff>69056</xdr:rowOff>
    </xdr:from>
    <xdr:to>
      <xdr:col>11</xdr:col>
      <xdr:colOff>1143000</xdr:colOff>
      <xdr:row>22</xdr:row>
      <xdr:rowOff>126206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28574</xdr:colOff>
      <xdr:row>276</xdr:row>
      <xdr:rowOff>161925</xdr:rowOff>
    </xdr:from>
    <xdr:to>
      <xdr:col>26</xdr:col>
      <xdr:colOff>962024</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09" t="s">
        <v>62</v>
      </c>
      <c r="K6" s="109"/>
      <c r="L6" s="109" t="s">
        <v>63</v>
      </c>
      <c r="M6" s="109"/>
      <c r="N6" s="109" t="s">
        <v>64</v>
      </c>
      <c r="O6" s="109"/>
      <c r="Q6" s="26" t="s">
        <v>61</v>
      </c>
      <c r="R6" s="109" t="s">
        <v>62</v>
      </c>
      <c r="S6" s="109"/>
      <c r="T6" s="109" t="s">
        <v>63</v>
      </c>
      <c r="U6" s="109"/>
      <c r="V6" s="109" t="s">
        <v>64</v>
      </c>
      <c r="W6" s="109"/>
      <c r="Y6" s="27"/>
      <c r="Z6" s="109" t="s">
        <v>62</v>
      </c>
      <c r="AA6" s="109"/>
      <c r="AB6" s="109" t="s">
        <v>63</v>
      </c>
      <c r="AC6" s="109"/>
      <c r="AD6" s="109" t="s">
        <v>64</v>
      </c>
      <c r="AE6" s="109"/>
      <c r="AG6" s="27"/>
      <c r="AH6" s="109" t="s">
        <v>62</v>
      </c>
      <c r="AI6" s="109"/>
      <c r="AJ6" s="109" t="s">
        <v>63</v>
      </c>
      <c r="AK6" s="109"/>
      <c r="AL6" s="109" t="s">
        <v>64</v>
      </c>
      <c r="AM6" s="109"/>
      <c r="AO6" s="28"/>
      <c r="AP6" s="109" t="s">
        <v>62</v>
      </c>
      <c r="AQ6" s="109"/>
      <c r="AR6" s="109" t="s">
        <v>63</v>
      </c>
      <c r="AS6" s="109"/>
      <c r="AT6" s="109" t="s">
        <v>64</v>
      </c>
      <c r="AU6" s="109"/>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41"/>
  <sheetViews>
    <sheetView tabSelected="1" topLeftCell="K22" zoomScale="80" zoomScaleNormal="80" workbookViewId="0">
      <selection activeCell="O40" sqref="O40"/>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style="105"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4" customWidth="1"/>
    <col min="26" max="27" width="15.85546875" style="64" customWidth="1"/>
    <col min="28" max="28" width="20.5703125" style="64" customWidth="1"/>
    <col min="29" max="29" width="16.85546875" bestFit="1" customWidth="1"/>
    <col min="30" max="30" width="14.7109375" bestFit="1" customWidth="1"/>
    <col min="31" max="31" width="15.140625" bestFit="1" customWidth="1"/>
  </cols>
  <sheetData>
    <row r="1" spans="1:28" x14ac:dyDescent="0.25">
      <c r="A1" s="68" t="s">
        <v>222</v>
      </c>
      <c r="N1" s="104"/>
    </row>
    <row r="2" spans="1:28" x14ac:dyDescent="0.25">
      <c r="A2" s="68" t="s">
        <v>223</v>
      </c>
      <c r="Y2" s="75"/>
    </row>
    <row r="3" spans="1:28" ht="15.75" customHeight="1" x14ac:dyDescent="0.25">
      <c r="A3" s="68" t="s">
        <v>228</v>
      </c>
      <c r="P3" s="110" t="s">
        <v>224</v>
      </c>
      <c r="Q3" s="111"/>
      <c r="R3" s="111"/>
      <c r="Y3" s="75"/>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0">
        <v>2018</v>
      </c>
      <c r="H5" s="80">
        <v>2019</v>
      </c>
      <c r="I5" s="80">
        <v>2020</v>
      </c>
      <c r="J5" s="80">
        <v>2021</v>
      </c>
      <c r="K5" s="80">
        <v>2022</v>
      </c>
      <c r="L5" s="80">
        <v>2023</v>
      </c>
      <c r="M5" s="86"/>
      <c r="N5" s="106"/>
      <c r="O5" s="87"/>
      <c r="P5" s="81" t="s">
        <v>212</v>
      </c>
      <c r="Q5" s="70" t="s">
        <v>213</v>
      </c>
      <c r="R5" s="70" t="s">
        <v>214</v>
      </c>
      <c r="S5" s="70" t="s">
        <v>215</v>
      </c>
      <c r="T5" s="70" t="s">
        <v>216</v>
      </c>
      <c r="U5" s="70" t="s">
        <v>217</v>
      </c>
      <c r="V5" s="70" t="s">
        <v>218</v>
      </c>
      <c r="W5" s="70" t="s">
        <v>219</v>
      </c>
      <c r="X5" s="70" t="s">
        <v>220</v>
      </c>
      <c r="Y5" s="76" t="s">
        <v>225</v>
      </c>
      <c r="Z5" s="76" t="s">
        <v>226</v>
      </c>
      <c r="AA5" s="76" t="s">
        <v>227</v>
      </c>
      <c r="AB5" s="83" t="s">
        <v>230</v>
      </c>
    </row>
    <row r="6" spans="1:28" s="96" customFormat="1" x14ac:dyDescent="0.25">
      <c r="A6" s="90" t="s">
        <v>1</v>
      </c>
      <c r="B6" s="91">
        <v>8035180.5700000003</v>
      </c>
      <c r="C6" s="91">
        <v>7684140.5599999996</v>
      </c>
      <c r="D6" s="91">
        <v>7383353.7999999998</v>
      </c>
      <c r="E6" s="91">
        <v>10815978.029999999</v>
      </c>
      <c r="F6" s="97">
        <v>1196269.6599999997</v>
      </c>
      <c r="G6" s="98">
        <f>AB6</f>
        <v>0</v>
      </c>
      <c r="H6" s="98">
        <v>0</v>
      </c>
      <c r="I6" s="98">
        <v>0</v>
      </c>
      <c r="J6" s="103">
        <v>0</v>
      </c>
      <c r="K6" s="103">
        <v>0</v>
      </c>
      <c r="L6" s="98">
        <f>AB6</f>
        <v>0</v>
      </c>
      <c r="M6" s="99"/>
      <c r="N6" s="107"/>
      <c r="O6" s="93"/>
      <c r="P6" s="90"/>
      <c r="Q6" s="91"/>
      <c r="R6" s="91"/>
      <c r="S6" s="91"/>
      <c r="T6" s="91"/>
      <c r="U6" s="91"/>
      <c r="V6" s="91"/>
      <c r="W6" s="91"/>
      <c r="X6" s="91"/>
      <c r="Y6" s="91"/>
      <c r="Z6" s="91"/>
      <c r="AA6" s="91"/>
      <c r="AB6" s="91">
        <f>SUM(P6:AA6)</f>
        <v>0</v>
      </c>
    </row>
    <row r="7" spans="1:28" x14ac:dyDescent="0.25">
      <c r="Y7" s="75"/>
    </row>
    <row r="8" spans="1:28" x14ac:dyDescent="0.25">
      <c r="Y8" s="75"/>
    </row>
    <row r="24" spans="1:30" x14ac:dyDescent="0.25">
      <c r="A24" s="73"/>
      <c r="B24" s="70">
        <v>2013</v>
      </c>
      <c r="C24" s="70">
        <v>2014</v>
      </c>
      <c r="D24" s="70">
        <v>2015</v>
      </c>
      <c r="E24" s="70">
        <v>2016</v>
      </c>
      <c r="F24" s="72">
        <v>2017</v>
      </c>
      <c r="G24" s="80">
        <v>2018</v>
      </c>
      <c r="H24" s="80">
        <v>2019</v>
      </c>
      <c r="I24" s="80">
        <v>2020</v>
      </c>
      <c r="J24" s="80">
        <v>2021</v>
      </c>
      <c r="K24" s="80">
        <v>2022</v>
      </c>
      <c r="L24" s="80">
        <v>2023</v>
      </c>
      <c r="M24" s="86"/>
      <c r="N24" s="108"/>
      <c r="O24" s="88"/>
      <c r="P24" s="81" t="s">
        <v>212</v>
      </c>
      <c r="Q24" s="70" t="s">
        <v>213</v>
      </c>
      <c r="R24" s="70" t="s">
        <v>214</v>
      </c>
      <c r="S24" s="70" t="s">
        <v>215</v>
      </c>
      <c r="T24" s="70" t="s">
        <v>216</v>
      </c>
      <c r="U24" s="70" t="s">
        <v>217</v>
      </c>
      <c r="V24" s="70" t="s">
        <v>218</v>
      </c>
      <c r="W24" s="70" t="s">
        <v>219</v>
      </c>
      <c r="X24" s="70" t="s">
        <v>220</v>
      </c>
      <c r="Y24" s="76" t="s">
        <v>225</v>
      </c>
      <c r="Z24" s="76" t="s">
        <v>226</v>
      </c>
      <c r="AA24" s="76" t="s">
        <v>227</v>
      </c>
      <c r="AB24" s="83" t="s">
        <v>230</v>
      </c>
    </row>
    <row r="25" spans="1:30" s="96" customFormat="1" x14ac:dyDescent="0.25">
      <c r="A25" s="90" t="s">
        <v>2</v>
      </c>
      <c r="B25" s="91">
        <v>132106640.62</v>
      </c>
      <c r="C25" s="91">
        <v>182265896.77000001</v>
      </c>
      <c r="D25" s="91">
        <v>211854820.74000001</v>
      </c>
      <c r="E25" s="91">
        <v>227038704.90000001</v>
      </c>
      <c r="F25" s="97">
        <v>208627180.25</v>
      </c>
      <c r="G25" s="98">
        <v>212561332.78999999</v>
      </c>
      <c r="H25" s="98">
        <v>208600892.91</v>
      </c>
      <c r="I25" s="98">
        <v>225833128.16</v>
      </c>
      <c r="J25" s="98">
        <v>260537257.84</v>
      </c>
      <c r="K25" s="98">
        <v>292303737.14000005</v>
      </c>
      <c r="L25" s="98">
        <f>AB25</f>
        <v>246378550.78999999</v>
      </c>
      <c r="M25" s="99"/>
      <c r="N25" s="107"/>
      <c r="O25" s="93"/>
      <c r="P25" s="94">
        <v>58364008.07</v>
      </c>
      <c r="Q25" s="91">
        <v>75886867.25</v>
      </c>
      <c r="R25" s="91">
        <v>20310371.670000002</v>
      </c>
      <c r="S25" s="91">
        <v>9466435.6899999995</v>
      </c>
      <c r="T25" s="91">
        <v>11170673.540000001</v>
      </c>
      <c r="U25" s="91">
        <v>26504197</v>
      </c>
      <c r="V25" s="91">
        <v>11833452.450000001</v>
      </c>
      <c r="W25" s="91">
        <v>13990192.85</v>
      </c>
      <c r="X25" s="91">
        <v>18852352.27</v>
      </c>
      <c r="Y25" s="91"/>
      <c r="Z25" s="91"/>
      <c r="AA25" s="91"/>
      <c r="AB25" s="91">
        <f>SUM(P25:AA25 )</f>
        <v>246378550.78999999</v>
      </c>
      <c r="AC25" s="92"/>
      <c r="AD25" s="95"/>
    </row>
    <row r="26" spans="1:30" x14ac:dyDescent="0.25">
      <c r="AC26" s="77"/>
    </row>
    <row r="43" spans="1:30" x14ac:dyDescent="0.25">
      <c r="A43" s="73"/>
      <c r="B43" s="70">
        <v>2013</v>
      </c>
      <c r="C43" s="70">
        <v>2014</v>
      </c>
      <c r="D43" s="70">
        <v>2015</v>
      </c>
      <c r="E43" s="70">
        <v>2016</v>
      </c>
      <c r="F43" s="72">
        <v>2017</v>
      </c>
      <c r="G43" s="80">
        <v>2018</v>
      </c>
      <c r="H43" s="80">
        <v>2019</v>
      </c>
      <c r="I43" s="80">
        <v>2020</v>
      </c>
      <c r="J43" s="80">
        <v>2021</v>
      </c>
      <c r="K43" s="80">
        <v>2022</v>
      </c>
      <c r="L43" s="80">
        <v>2023</v>
      </c>
      <c r="M43" s="86"/>
      <c r="N43" s="108"/>
      <c r="O43" s="88"/>
      <c r="P43" s="81" t="s">
        <v>212</v>
      </c>
      <c r="Q43" s="70" t="s">
        <v>213</v>
      </c>
      <c r="R43" s="70" t="s">
        <v>214</v>
      </c>
      <c r="S43" s="70" t="s">
        <v>215</v>
      </c>
      <c r="T43" s="70" t="s">
        <v>216</v>
      </c>
      <c r="U43" s="70" t="s">
        <v>217</v>
      </c>
      <c r="V43" s="70" t="s">
        <v>218</v>
      </c>
      <c r="W43" s="70" t="s">
        <v>219</v>
      </c>
      <c r="X43" s="70" t="s">
        <v>220</v>
      </c>
      <c r="Y43" s="76" t="s">
        <v>225</v>
      </c>
      <c r="Z43" s="76" t="s">
        <v>226</v>
      </c>
      <c r="AA43" s="76" t="s">
        <v>227</v>
      </c>
      <c r="AB43" s="83" t="s">
        <v>230</v>
      </c>
    </row>
    <row r="44" spans="1:30" s="96" customFormat="1" x14ac:dyDescent="0.25">
      <c r="A44" s="90" t="s">
        <v>229</v>
      </c>
      <c r="B44" s="91">
        <v>45574107.289999999</v>
      </c>
      <c r="C44" s="91">
        <v>45636612.299999997</v>
      </c>
      <c r="D44" s="91">
        <v>43286285.170000002</v>
      </c>
      <c r="E44" s="91">
        <v>56126235.259999998</v>
      </c>
      <c r="F44" s="97">
        <v>58231517.350000001</v>
      </c>
      <c r="G44" s="98">
        <v>63407214.859999999</v>
      </c>
      <c r="H44" s="98">
        <v>62453232.699999996</v>
      </c>
      <c r="I44" s="98">
        <v>59404208.050000012</v>
      </c>
      <c r="J44" s="98">
        <v>74362013.120000005</v>
      </c>
      <c r="K44" s="98">
        <v>85182268.039999992</v>
      </c>
      <c r="L44" s="98">
        <f>AB44</f>
        <v>14257663.48</v>
      </c>
      <c r="M44" s="99"/>
      <c r="N44" s="107"/>
      <c r="O44" s="93"/>
      <c r="P44" s="94"/>
      <c r="Q44" s="91">
        <v>1253905.1400000001</v>
      </c>
      <c r="R44" s="91">
        <v>780693.46</v>
      </c>
      <c r="S44" s="91"/>
      <c r="T44" s="91">
        <v>3749044.0500000003</v>
      </c>
      <c r="U44" s="91">
        <v>3953721.85</v>
      </c>
      <c r="V44" s="91">
        <v>2549844.48</v>
      </c>
      <c r="W44" s="91">
        <v>1970454.5</v>
      </c>
      <c r="X44" s="91"/>
      <c r="Y44" s="91"/>
      <c r="Z44" s="91"/>
      <c r="AA44" s="91"/>
      <c r="AB44" s="91">
        <f>SUM(P44:AA44 )</f>
        <v>14257663.48</v>
      </c>
      <c r="AC44" s="92"/>
      <c r="AD44" s="95"/>
    </row>
    <row r="62" spans="1:30" x14ac:dyDescent="0.25">
      <c r="A62" s="73"/>
      <c r="B62" s="70">
        <v>2013</v>
      </c>
      <c r="C62" s="70">
        <v>2014</v>
      </c>
      <c r="D62" s="70">
        <v>2015</v>
      </c>
      <c r="E62" s="70">
        <v>2016</v>
      </c>
      <c r="F62" s="72">
        <v>2017</v>
      </c>
      <c r="G62" s="80">
        <v>2018</v>
      </c>
      <c r="H62" s="80">
        <v>2019</v>
      </c>
      <c r="I62" s="80">
        <v>2020</v>
      </c>
      <c r="J62" s="80">
        <v>2021</v>
      </c>
      <c r="K62" s="80">
        <v>2022</v>
      </c>
      <c r="L62" s="80">
        <v>2023</v>
      </c>
      <c r="M62" s="86"/>
      <c r="N62" s="108"/>
      <c r="O62" s="88"/>
      <c r="P62" s="81" t="s">
        <v>212</v>
      </c>
      <c r="Q62" s="70" t="s">
        <v>213</v>
      </c>
      <c r="R62" s="70" t="s">
        <v>214</v>
      </c>
      <c r="S62" s="70" t="s">
        <v>215</v>
      </c>
      <c r="T62" s="70" t="s">
        <v>216</v>
      </c>
      <c r="U62" s="70" t="s">
        <v>217</v>
      </c>
      <c r="V62" s="70" t="s">
        <v>218</v>
      </c>
      <c r="W62" s="70" t="s">
        <v>219</v>
      </c>
      <c r="X62" s="70" t="s">
        <v>220</v>
      </c>
      <c r="Y62" s="76" t="s">
        <v>225</v>
      </c>
      <c r="Z62" s="76" t="s">
        <v>226</v>
      </c>
      <c r="AA62" s="76" t="s">
        <v>227</v>
      </c>
      <c r="AB62" s="83" t="s">
        <v>230</v>
      </c>
    </row>
    <row r="63" spans="1:30" s="96" customFormat="1" x14ac:dyDescent="0.25">
      <c r="A63" s="90" t="s">
        <v>3</v>
      </c>
      <c r="B63" s="91"/>
      <c r="C63" s="91">
        <v>13138247.619999999</v>
      </c>
      <c r="D63" s="91">
        <v>10688209.5</v>
      </c>
      <c r="E63" s="91">
        <v>12194340.15</v>
      </c>
      <c r="F63" s="97">
        <v>6633727.5599999987</v>
      </c>
      <c r="G63" s="98">
        <v>6434127.2800000003</v>
      </c>
      <c r="H63" s="98">
        <v>3992714.22</v>
      </c>
      <c r="I63" s="98">
        <v>11984670.379999999</v>
      </c>
      <c r="J63" s="98">
        <v>6733611.3000000007</v>
      </c>
      <c r="K63" s="98">
        <v>8514362.3200000003</v>
      </c>
      <c r="L63" s="98">
        <f>AB63</f>
        <v>6091959.7699999996</v>
      </c>
      <c r="M63" s="99"/>
      <c r="N63" s="107"/>
      <c r="O63" s="93"/>
      <c r="P63" s="94">
        <v>908893.8</v>
      </c>
      <c r="Q63" s="91">
        <v>1413679.21</v>
      </c>
      <c r="R63" s="91">
        <v>916808.84</v>
      </c>
      <c r="S63" s="91">
        <v>412913.49</v>
      </c>
      <c r="T63" s="91">
        <v>831160.84</v>
      </c>
      <c r="U63" s="91">
        <v>418597.99</v>
      </c>
      <c r="V63" s="91">
        <v>403318.85000000003</v>
      </c>
      <c r="W63" s="91">
        <v>480932.86</v>
      </c>
      <c r="X63" s="91">
        <v>305653.89</v>
      </c>
      <c r="Y63" s="91"/>
      <c r="Z63" s="91"/>
      <c r="AA63" s="91"/>
      <c r="AB63" s="91">
        <f>SUM(P63:AA63 )</f>
        <v>6091959.7699999996</v>
      </c>
      <c r="AC63" s="92"/>
      <c r="AD63" s="95"/>
    </row>
    <row r="64" spans="1:30" x14ac:dyDescent="0.25">
      <c r="AC64" s="77"/>
    </row>
    <row r="65" spans="29:29" x14ac:dyDescent="0.25">
      <c r="AC65" s="77"/>
    </row>
    <row r="66" spans="29:29" x14ac:dyDescent="0.25">
      <c r="AC66" s="77"/>
    </row>
    <row r="81" spans="1:30" x14ac:dyDescent="0.25">
      <c r="A81" s="73"/>
      <c r="B81" s="70">
        <v>2013</v>
      </c>
      <c r="C81" s="70">
        <v>2014</v>
      </c>
      <c r="D81" s="70">
        <v>2015</v>
      </c>
      <c r="E81" s="70">
        <v>2016</v>
      </c>
      <c r="F81" s="72">
        <v>2017</v>
      </c>
      <c r="G81" s="80">
        <v>2018</v>
      </c>
      <c r="H81" s="80">
        <v>2019</v>
      </c>
      <c r="I81" s="80">
        <v>2020</v>
      </c>
      <c r="J81" s="80">
        <v>2021</v>
      </c>
      <c r="K81" s="80">
        <v>2022</v>
      </c>
      <c r="L81" s="80">
        <v>2023</v>
      </c>
      <c r="M81" s="86"/>
      <c r="N81" s="108"/>
      <c r="O81" s="88"/>
      <c r="P81" s="81" t="s">
        <v>212</v>
      </c>
      <c r="Q81" s="70" t="s">
        <v>213</v>
      </c>
      <c r="R81" s="70" t="s">
        <v>214</v>
      </c>
      <c r="S81" s="70" t="s">
        <v>215</v>
      </c>
      <c r="T81" s="70" t="s">
        <v>216</v>
      </c>
      <c r="U81" s="70" t="s">
        <v>217</v>
      </c>
      <c r="V81" s="70" t="s">
        <v>218</v>
      </c>
      <c r="W81" s="70" t="s">
        <v>219</v>
      </c>
      <c r="X81" s="70" t="s">
        <v>220</v>
      </c>
      <c r="Y81" s="76" t="s">
        <v>225</v>
      </c>
      <c r="Z81" s="76" t="s">
        <v>226</v>
      </c>
      <c r="AA81" s="76" t="s">
        <v>227</v>
      </c>
      <c r="AB81" s="83" t="s">
        <v>230</v>
      </c>
    </row>
    <row r="82" spans="1:30" s="96" customFormat="1" x14ac:dyDescent="0.25">
      <c r="A82" s="90" t="s">
        <v>4</v>
      </c>
      <c r="B82" s="91">
        <v>29230443.449999999</v>
      </c>
      <c r="C82" s="91">
        <v>33657200.270000003</v>
      </c>
      <c r="D82" s="91">
        <v>38433558.079999998</v>
      </c>
      <c r="E82" s="91">
        <v>46193069.560000002</v>
      </c>
      <c r="F82" s="97">
        <v>41764413.629999995</v>
      </c>
      <c r="G82" s="98">
        <v>40233645.079999998</v>
      </c>
      <c r="H82" s="98">
        <v>43138705.640000008</v>
      </c>
      <c r="I82" s="98">
        <v>40422789.989999995</v>
      </c>
      <c r="J82" s="98">
        <v>48402679.800000004</v>
      </c>
      <c r="K82" s="98">
        <v>55039486.230000012</v>
      </c>
      <c r="L82" s="98">
        <f>AB82</f>
        <v>43609838.680000007</v>
      </c>
      <c r="M82" s="99"/>
      <c r="N82" s="107"/>
      <c r="O82" s="93"/>
      <c r="P82" s="94">
        <v>6088669.75</v>
      </c>
      <c r="Q82" s="91">
        <v>9531764.5199999996</v>
      </c>
      <c r="R82" s="91">
        <v>9955297.6099999994</v>
      </c>
      <c r="S82" s="91">
        <v>3152909.96</v>
      </c>
      <c r="T82" s="91">
        <v>2738978.66</v>
      </c>
      <c r="U82" s="91">
        <v>3169549.74</v>
      </c>
      <c r="V82" s="91">
        <v>3943006.2</v>
      </c>
      <c r="W82" s="91">
        <v>2611306.85</v>
      </c>
      <c r="X82" s="91">
        <v>2418355.39</v>
      </c>
      <c r="Y82" s="91"/>
      <c r="Z82" s="91"/>
      <c r="AA82" s="91"/>
      <c r="AB82" s="91">
        <f>SUM(P82:AA82 )</f>
        <v>43609838.680000007</v>
      </c>
      <c r="AC82" s="92"/>
      <c r="AD82" s="95"/>
    </row>
    <row r="83" spans="1:30" x14ac:dyDescent="0.25">
      <c r="AC83" s="77"/>
    </row>
    <row r="100" spans="1:30" x14ac:dyDescent="0.25">
      <c r="A100" s="73"/>
      <c r="B100" s="70">
        <v>2013</v>
      </c>
      <c r="C100" s="70">
        <v>2014</v>
      </c>
      <c r="D100" s="70">
        <v>2015</v>
      </c>
      <c r="E100" s="70">
        <v>2016</v>
      </c>
      <c r="F100" s="72">
        <v>2017</v>
      </c>
      <c r="G100" s="80">
        <v>2018</v>
      </c>
      <c r="H100" s="80">
        <v>2019</v>
      </c>
      <c r="I100" s="80">
        <v>2020</v>
      </c>
      <c r="J100" s="80">
        <v>2021</v>
      </c>
      <c r="K100" s="80">
        <v>2022</v>
      </c>
      <c r="L100" s="80">
        <v>2023</v>
      </c>
      <c r="M100" s="86"/>
      <c r="N100" s="108"/>
      <c r="O100" s="88"/>
      <c r="P100" s="81" t="s">
        <v>212</v>
      </c>
      <c r="Q100" s="70" t="s">
        <v>213</v>
      </c>
      <c r="R100" s="70" t="s">
        <v>214</v>
      </c>
      <c r="S100" s="70" t="s">
        <v>215</v>
      </c>
      <c r="T100" s="70" t="s">
        <v>216</v>
      </c>
      <c r="U100" s="70" t="s">
        <v>217</v>
      </c>
      <c r="V100" s="70" t="s">
        <v>218</v>
      </c>
      <c r="W100" s="70" t="s">
        <v>219</v>
      </c>
      <c r="X100" s="70" t="s">
        <v>220</v>
      </c>
      <c r="Y100" s="76" t="s">
        <v>225</v>
      </c>
      <c r="Z100" s="76" t="s">
        <v>226</v>
      </c>
      <c r="AA100" s="76" t="s">
        <v>227</v>
      </c>
      <c r="AB100" s="83" t="s">
        <v>230</v>
      </c>
    </row>
    <row r="101" spans="1:30" s="96" customFormat="1" x14ac:dyDescent="0.25">
      <c r="A101" s="90" t="s">
        <v>5</v>
      </c>
      <c r="B101" s="91">
        <v>7447726.4199999999</v>
      </c>
      <c r="C101" s="91">
        <v>8086989.9800000004</v>
      </c>
      <c r="D101" s="91">
        <v>6453037.0499999998</v>
      </c>
      <c r="E101" s="91">
        <v>5327510.01</v>
      </c>
      <c r="F101" s="97">
        <v>4924713.5100000007</v>
      </c>
      <c r="G101" s="98">
        <v>5034749.45</v>
      </c>
      <c r="H101" s="98">
        <v>6340773.8699999992</v>
      </c>
      <c r="I101" s="98">
        <v>4404062.51</v>
      </c>
      <c r="J101" s="98">
        <v>5787133.3099999996</v>
      </c>
      <c r="K101" s="98">
        <v>6761851.0899999999</v>
      </c>
      <c r="L101" s="98">
        <f>AB101</f>
        <v>4416706.96</v>
      </c>
      <c r="M101" s="99"/>
      <c r="N101" s="107"/>
      <c r="O101" s="93"/>
      <c r="P101" s="94">
        <v>664884</v>
      </c>
      <c r="Q101" s="91">
        <v>491328.38</v>
      </c>
      <c r="R101" s="91">
        <v>443988.42</v>
      </c>
      <c r="S101" s="91">
        <v>384313.07</v>
      </c>
      <c r="T101" s="91">
        <v>555775.49</v>
      </c>
      <c r="U101" s="91">
        <v>518237.82</v>
      </c>
      <c r="V101" s="91">
        <v>454173.25</v>
      </c>
      <c r="W101" s="91">
        <v>359109.75</v>
      </c>
      <c r="X101" s="91">
        <v>544896.78</v>
      </c>
      <c r="Y101" s="91"/>
      <c r="Z101" s="91"/>
      <c r="AA101" s="91"/>
      <c r="AB101" s="91">
        <f>SUM(P101:AA101 )</f>
        <v>4416706.96</v>
      </c>
      <c r="AC101" s="92"/>
      <c r="AD101" s="95"/>
    </row>
    <row r="119" spans="1:30" x14ac:dyDescent="0.25">
      <c r="A119" s="73"/>
      <c r="B119" s="70">
        <v>2013</v>
      </c>
      <c r="C119" s="70">
        <v>2014</v>
      </c>
      <c r="D119" s="70">
        <v>2015</v>
      </c>
      <c r="E119" s="70">
        <v>2016</v>
      </c>
      <c r="F119" s="72">
        <v>2017</v>
      </c>
      <c r="G119" s="80">
        <v>2018</v>
      </c>
      <c r="H119" s="80">
        <v>2019</v>
      </c>
      <c r="I119" s="80">
        <v>2020</v>
      </c>
      <c r="J119" s="80">
        <v>2021</v>
      </c>
      <c r="K119" s="80">
        <v>2022</v>
      </c>
      <c r="L119" s="80">
        <v>2023</v>
      </c>
      <c r="M119" s="86"/>
      <c r="N119" s="108"/>
      <c r="O119" s="88"/>
      <c r="P119" s="81" t="s">
        <v>212</v>
      </c>
      <c r="Q119" s="70" t="s">
        <v>213</v>
      </c>
      <c r="R119" s="70" t="s">
        <v>214</v>
      </c>
      <c r="S119" s="70" t="s">
        <v>215</v>
      </c>
      <c r="T119" s="70" t="s">
        <v>216</v>
      </c>
      <c r="U119" s="70" t="s">
        <v>217</v>
      </c>
      <c r="V119" s="70" t="s">
        <v>218</v>
      </c>
      <c r="W119" s="70" t="s">
        <v>219</v>
      </c>
      <c r="X119" s="70" t="s">
        <v>220</v>
      </c>
      <c r="Y119" s="76" t="s">
        <v>225</v>
      </c>
      <c r="Z119" s="76" t="s">
        <v>226</v>
      </c>
      <c r="AA119" s="76" t="s">
        <v>227</v>
      </c>
      <c r="AB119" s="83" t="s">
        <v>230</v>
      </c>
    </row>
    <row r="120" spans="1:30" s="96" customFormat="1" x14ac:dyDescent="0.25">
      <c r="A120" s="90" t="s">
        <v>6</v>
      </c>
      <c r="B120" s="91">
        <v>23805757.870000001</v>
      </c>
      <c r="C120" s="91">
        <v>40045322.990000002</v>
      </c>
      <c r="D120" s="91">
        <v>41861007.770000003</v>
      </c>
      <c r="E120" s="91">
        <v>54319187.890000001</v>
      </c>
      <c r="F120" s="97">
        <v>50719595.509999998</v>
      </c>
      <c r="G120" s="98">
        <v>44160810.829999998</v>
      </c>
      <c r="H120" s="98">
        <v>49847712.250000007</v>
      </c>
      <c r="I120" s="98">
        <v>29274954.68</v>
      </c>
      <c r="J120" s="98">
        <v>40210528.120000005</v>
      </c>
      <c r="K120" s="98">
        <v>56797983.059999995</v>
      </c>
      <c r="L120" s="98">
        <f>AB120</f>
        <v>54406447.410000011</v>
      </c>
      <c r="M120" s="99"/>
      <c r="N120" s="107"/>
      <c r="O120" s="93"/>
      <c r="P120" s="94">
        <v>1777031.92</v>
      </c>
      <c r="Q120" s="91">
        <v>3437738.14</v>
      </c>
      <c r="R120" s="91">
        <v>21846769.580000002</v>
      </c>
      <c r="S120" s="91">
        <v>6877958.5700000003</v>
      </c>
      <c r="T120" s="91">
        <v>2804573.16</v>
      </c>
      <c r="U120" s="91">
        <v>2538723</v>
      </c>
      <c r="V120" s="91">
        <v>9375775.8200000003</v>
      </c>
      <c r="W120" s="91">
        <v>2888269.41</v>
      </c>
      <c r="X120" s="91">
        <v>2859607.81</v>
      </c>
      <c r="Y120" s="91"/>
      <c r="Z120" s="91"/>
      <c r="AA120" s="91"/>
      <c r="AB120" s="91">
        <f>SUM(P120:AA120 )</f>
        <v>54406447.410000011</v>
      </c>
      <c r="AC120" s="92"/>
      <c r="AD120" s="95"/>
    </row>
    <row r="138" spans="1:30" x14ac:dyDescent="0.25">
      <c r="A138" s="73"/>
      <c r="B138" s="70">
        <v>2013</v>
      </c>
      <c r="C138" s="70">
        <v>2014</v>
      </c>
      <c r="D138" s="70">
        <v>2015</v>
      </c>
      <c r="E138" s="70">
        <v>2016</v>
      </c>
      <c r="F138" s="72">
        <v>2017</v>
      </c>
      <c r="G138" s="80">
        <v>2018</v>
      </c>
      <c r="H138" s="80">
        <v>2019</v>
      </c>
      <c r="I138" s="80">
        <v>2020</v>
      </c>
      <c r="J138" s="80">
        <v>2021</v>
      </c>
      <c r="K138" s="80">
        <v>2022</v>
      </c>
      <c r="L138" s="80">
        <v>2023</v>
      </c>
      <c r="M138" s="86"/>
      <c r="N138" s="108"/>
      <c r="O138" s="88"/>
      <c r="P138" s="81" t="s">
        <v>212</v>
      </c>
      <c r="Q138" s="70" t="s">
        <v>213</v>
      </c>
      <c r="R138" s="70" t="s">
        <v>214</v>
      </c>
      <c r="S138" s="70" t="s">
        <v>215</v>
      </c>
      <c r="T138" s="70" t="s">
        <v>216</v>
      </c>
      <c r="U138" s="70" t="s">
        <v>217</v>
      </c>
      <c r="V138" s="70" t="s">
        <v>218</v>
      </c>
      <c r="W138" s="70" t="s">
        <v>219</v>
      </c>
      <c r="X138" s="70" t="s">
        <v>220</v>
      </c>
      <c r="Y138" s="76" t="s">
        <v>225</v>
      </c>
      <c r="Z138" s="76" t="s">
        <v>226</v>
      </c>
      <c r="AA138" s="76" t="s">
        <v>227</v>
      </c>
      <c r="AB138" s="83" t="s">
        <v>230</v>
      </c>
    </row>
    <row r="139" spans="1:30" s="96" customFormat="1" x14ac:dyDescent="0.25">
      <c r="A139" s="90" t="s">
        <v>211</v>
      </c>
      <c r="B139" s="91">
        <v>1910544</v>
      </c>
      <c r="C139" s="91">
        <v>516800</v>
      </c>
      <c r="D139" s="91">
        <v>5582390.8399999999</v>
      </c>
      <c r="E139" s="91">
        <v>8348631.21</v>
      </c>
      <c r="F139" s="97">
        <v>14340140.469999999</v>
      </c>
      <c r="G139" s="98">
        <v>7496906.3300000001</v>
      </c>
      <c r="H139" s="98">
        <v>9122636.1099999994</v>
      </c>
      <c r="I139" s="98">
        <v>5850126.1099999994</v>
      </c>
      <c r="J139" s="98">
        <v>6255122.7699999996</v>
      </c>
      <c r="K139" s="98">
        <v>21611888.059999999</v>
      </c>
      <c r="L139" s="98">
        <f>AB139</f>
        <v>16737686.030000001</v>
      </c>
      <c r="M139" s="99"/>
      <c r="N139" s="107"/>
      <c r="O139" s="93"/>
      <c r="P139" s="94">
        <v>427486.31</v>
      </c>
      <c r="Q139" s="91">
        <v>805000.92</v>
      </c>
      <c r="R139" s="91">
        <v>7209448.25</v>
      </c>
      <c r="S139" s="91">
        <v>1483058.17</v>
      </c>
      <c r="T139" s="91">
        <v>1887256.6300000001</v>
      </c>
      <c r="U139" s="91">
        <v>1334915.05</v>
      </c>
      <c r="V139" s="91">
        <v>1065707.49</v>
      </c>
      <c r="W139" s="91">
        <v>1035599.94</v>
      </c>
      <c r="X139" s="91">
        <v>1489213.27</v>
      </c>
      <c r="Y139" s="91"/>
      <c r="Z139" s="91"/>
      <c r="AA139" s="91"/>
      <c r="AB139" s="91">
        <f>SUM(P139:AA139 )</f>
        <v>16737686.030000001</v>
      </c>
      <c r="AC139" s="92"/>
      <c r="AD139" s="95"/>
    </row>
    <row r="140" spans="1:30" x14ac:dyDescent="0.25">
      <c r="AC140" s="77"/>
    </row>
    <row r="157" spans="1:28" x14ac:dyDescent="0.25">
      <c r="A157" s="73"/>
      <c r="B157" s="70">
        <v>2013</v>
      </c>
      <c r="C157" s="70">
        <v>2014</v>
      </c>
      <c r="D157" s="70">
        <v>2015</v>
      </c>
      <c r="E157" s="70">
        <v>2016</v>
      </c>
      <c r="F157" s="72">
        <v>2017</v>
      </c>
      <c r="G157" s="80">
        <v>2018</v>
      </c>
      <c r="H157" s="80">
        <v>2019</v>
      </c>
      <c r="I157" s="80">
        <v>2020</v>
      </c>
      <c r="J157" s="80">
        <v>2021</v>
      </c>
      <c r="K157" s="80">
        <v>2022</v>
      </c>
      <c r="L157" s="80">
        <v>2023</v>
      </c>
      <c r="M157" s="86"/>
      <c r="N157" s="108"/>
      <c r="O157" s="88"/>
      <c r="P157" s="81" t="s">
        <v>212</v>
      </c>
      <c r="Q157" s="70" t="s">
        <v>213</v>
      </c>
      <c r="R157" s="70" t="s">
        <v>214</v>
      </c>
      <c r="S157" s="70" t="s">
        <v>215</v>
      </c>
      <c r="T157" s="70" t="s">
        <v>216</v>
      </c>
      <c r="U157" s="70" t="s">
        <v>217</v>
      </c>
      <c r="V157" s="70" t="s">
        <v>218</v>
      </c>
      <c r="W157" s="70" t="s">
        <v>219</v>
      </c>
      <c r="X157" s="70" t="s">
        <v>220</v>
      </c>
      <c r="Y157" s="76" t="s">
        <v>225</v>
      </c>
      <c r="Z157" s="76" t="s">
        <v>226</v>
      </c>
      <c r="AA157" s="76" t="s">
        <v>227</v>
      </c>
      <c r="AB157" s="83" t="s">
        <v>230</v>
      </c>
    </row>
    <row r="158" spans="1:28" s="96" customFormat="1" x14ac:dyDescent="0.25">
      <c r="A158" s="90" t="s">
        <v>7</v>
      </c>
      <c r="B158" s="91">
        <v>3916468.77</v>
      </c>
      <c r="C158" s="91">
        <v>5489771.1699999999</v>
      </c>
      <c r="D158" s="91"/>
      <c r="E158" s="91"/>
      <c r="F158" s="97"/>
      <c r="G158" s="98">
        <f>AB158</f>
        <v>0</v>
      </c>
      <c r="H158" s="98">
        <v>0</v>
      </c>
      <c r="I158" s="98">
        <v>0</v>
      </c>
      <c r="J158" s="98">
        <v>0</v>
      </c>
      <c r="K158" s="98">
        <v>0</v>
      </c>
      <c r="L158" s="98">
        <f>AB158</f>
        <v>0</v>
      </c>
      <c r="M158" s="99"/>
      <c r="N158" s="107"/>
      <c r="O158" s="93"/>
      <c r="P158" s="94"/>
      <c r="Q158" s="91"/>
      <c r="R158" s="91"/>
      <c r="S158" s="91"/>
      <c r="T158" s="91"/>
      <c r="U158" s="91"/>
      <c r="V158" s="91"/>
      <c r="W158" s="91"/>
      <c r="X158" s="91"/>
      <c r="Y158" s="91"/>
      <c r="Z158" s="91"/>
      <c r="AA158" s="91"/>
      <c r="AB158" s="91">
        <f>SUM(P158:AA158)</f>
        <v>0</v>
      </c>
    </row>
    <row r="176" spans="1:28" x14ac:dyDescent="0.25">
      <c r="A176" s="73"/>
      <c r="B176" s="70">
        <v>2013</v>
      </c>
      <c r="C176" s="70">
        <v>2014</v>
      </c>
      <c r="D176" s="70">
        <v>2015</v>
      </c>
      <c r="E176" s="70">
        <v>2016</v>
      </c>
      <c r="F176" s="72">
        <v>2017</v>
      </c>
      <c r="G176" s="80">
        <v>2018</v>
      </c>
      <c r="H176" s="80">
        <v>2019</v>
      </c>
      <c r="I176" s="80">
        <v>2020</v>
      </c>
      <c r="J176" s="80">
        <v>2021</v>
      </c>
      <c r="K176" s="80">
        <v>2022</v>
      </c>
      <c r="L176" s="80">
        <v>2023</v>
      </c>
      <c r="M176" s="86"/>
      <c r="N176" s="108"/>
      <c r="O176" s="88"/>
      <c r="P176" s="81" t="s">
        <v>212</v>
      </c>
      <c r="Q176" s="70" t="s">
        <v>213</v>
      </c>
      <c r="R176" s="70" t="s">
        <v>214</v>
      </c>
      <c r="S176" s="70" t="s">
        <v>215</v>
      </c>
      <c r="T176" s="70" t="s">
        <v>216</v>
      </c>
      <c r="U176" s="70" t="s">
        <v>217</v>
      </c>
      <c r="V176" s="70" t="s">
        <v>218</v>
      </c>
      <c r="W176" s="70" t="s">
        <v>219</v>
      </c>
      <c r="X176" s="70" t="s">
        <v>220</v>
      </c>
      <c r="Y176" s="76" t="s">
        <v>225</v>
      </c>
      <c r="Z176" s="76" t="s">
        <v>226</v>
      </c>
      <c r="AA176" s="76" t="s">
        <v>227</v>
      </c>
      <c r="AB176" s="83" t="s">
        <v>230</v>
      </c>
    </row>
    <row r="177" spans="1:30" s="96" customFormat="1" x14ac:dyDescent="0.25">
      <c r="A177" s="90" t="s">
        <v>8</v>
      </c>
      <c r="B177" s="91">
        <v>7030947.4900000002</v>
      </c>
      <c r="C177" s="91">
        <v>15940328.27</v>
      </c>
      <c r="D177" s="91">
        <v>15704855.74</v>
      </c>
      <c r="E177" s="91">
        <v>13237022.23</v>
      </c>
      <c r="F177" s="97">
        <v>14388169.4</v>
      </c>
      <c r="G177" s="98">
        <v>10658744.42</v>
      </c>
      <c r="H177" s="98">
        <v>8264126.1000000006</v>
      </c>
      <c r="I177" s="98">
        <v>24168314.349999998</v>
      </c>
      <c r="J177" s="98">
        <v>10829937.82</v>
      </c>
      <c r="K177" s="98">
        <v>14266907.139999997</v>
      </c>
      <c r="L177" s="98">
        <f>AB177</f>
        <v>12521078.870000001</v>
      </c>
      <c r="M177" s="99"/>
      <c r="N177" s="107"/>
      <c r="O177" s="93"/>
      <c r="P177" s="94">
        <v>1926816</v>
      </c>
      <c r="Q177" s="91">
        <v>1928749.78</v>
      </c>
      <c r="R177" s="91">
        <v>1570333.09</v>
      </c>
      <c r="S177" s="91">
        <v>903480.15</v>
      </c>
      <c r="T177" s="91">
        <v>1125198.9000000001</v>
      </c>
      <c r="U177" s="91">
        <v>710855.21</v>
      </c>
      <c r="V177" s="91">
        <v>838042.20000000007</v>
      </c>
      <c r="W177" s="91">
        <v>2553096.54</v>
      </c>
      <c r="X177" s="91">
        <v>964507</v>
      </c>
      <c r="Y177" s="91"/>
      <c r="Z177" s="91"/>
      <c r="AA177" s="91"/>
      <c r="AB177" s="91">
        <f>SUM(P177:AA177 )</f>
        <v>12521078.870000001</v>
      </c>
      <c r="AC177" s="92"/>
      <c r="AD177" s="95"/>
    </row>
    <row r="195" spans="1:30" x14ac:dyDescent="0.25">
      <c r="A195" s="73"/>
      <c r="B195" s="70">
        <v>2013</v>
      </c>
      <c r="C195" s="70">
        <v>2014</v>
      </c>
      <c r="D195" s="70">
        <v>2015</v>
      </c>
      <c r="E195" s="70">
        <v>2016</v>
      </c>
      <c r="F195" s="72">
        <v>2017</v>
      </c>
      <c r="G195" s="80">
        <v>2018</v>
      </c>
      <c r="H195" s="80">
        <v>2019</v>
      </c>
      <c r="I195" s="80">
        <v>2020</v>
      </c>
      <c r="J195" s="80">
        <v>2021</v>
      </c>
      <c r="K195" s="80">
        <v>2022</v>
      </c>
      <c r="L195" s="80">
        <v>2023</v>
      </c>
      <c r="M195" s="86"/>
      <c r="N195" s="108"/>
      <c r="O195" s="88"/>
      <c r="P195" s="81" t="s">
        <v>212</v>
      </c>
      <c r="Q195" s="70" t="s">
        <v>213</v>
      </c>
      <c r="R195" s="70" t="s">
        <v>214</v>
      </c>
      <c r="S195" s="70" t="s">
        <v>215</v>
      </c>
      <c r="T195" s="70" t="s">
        <v>216</v>
      </c>
      <c r="U195" s="70" t="s">
        <v>217</v>
      </c>
      <c r="V195" s="70" t="s">
        <v>218</v>
      </c>
      <c r="W195" s="70" t="s">
        <v>219</v>
      </c>
      <c r="X195" s="70" t="s">
        <v>220</v>
      </c>
      <c r="Y195" s="76" t="s">
        <v>225</v>
      </c>
      <c r="Z195" s="76" t="s">
        <v>226</v>
      </c>
      <c r="AA195" s="76" t="s">
        <v>227</v>
      </c>
      <c r="AB195" s="83" t="s">
        <v>230</v>
      </c>
    </row>
    <row r="196" spans="1:30" s="96" customFormat="1" x14ac:dyDescent="0.25">
      <c r="A196" s="90" t="s">
        <v>9</v>
      </c>
      <c r="B196" s="91">
        <v>1126094</v>
      </c>
      <c r="C196" s="91">
        <v>114894.5</v>
      </c>
      <c r="D196" s="91">
        <v>175120</v>
      </c>
      <c r="E196" s="91">
        <v>637870</v>
      </c>
      <c r="F196" s="97">
        <v>494565</v>
      </c>
      <c r="G196" s="98">
        <v>62668</v>
      </c>
      <c r="H196" s="98">
        <v>2629951.87</v>
      </c>
      <c r="I196" s="98">
        <v>950010.32</v>
      </c>
      <c r="J196" s="98">
        <v>0</v>
      </c>
      <c r="K196" s="98">
        <v>0</v>
      </c>
      <c r="L196" s="98">
        <f>AB196</f>
        <v>0</v>
      </c>
      <c r="M196" s="99"/>
      <c r="N196" s="107"/>
      <c r="O196" s="93"/>
      <c r="P196" s="94"/>
      <c r="Q196" s="91"/>
      <c r="R196" s="91"/>
      <c r="S196" s="91"/>
      <c r="T196" s="91"/>
      <c r="U196" s="91"/>
      <c r="V196" s="91"/>
      <c r="W196" s="91"/>
      <c r="X196" s="91"/>
      <c r="Y196" s="91"/>
      <c r="Z196" s="91"/>
      <c r="AA196" s="91"/>
      <c r="AB196" s="91">
        <f>SUM(P196:AA196)</f>
        <v>0</v>
      </c>
      <c r="AC196" s="92"/>
      <c r="AD196" s="95">
        <f>AB196-AC196</f>
        <v>0</v>
      </c>
    </row>
    <row r="214" spans="1:30" x14ac:dyDescent="0.25">
      <c r="A214" s="73"/>
      <c r="B214" s="70">
        <v>2013</v>
      </c>
      <c r="C214" s="70">
        <v>2014</v>
      </c>
      <c r="D214" s="70">
        <v>2015</v>
      </c>
      <c r="E214" s="70">
        <v>2016</v>
      </c>
      <c r="F214" s="72">
        <v>2017</v>
      </c>
      <c r="G214" s="80">
        <v>2018</v>
      </c>
      <c r="H214" s="80">
        <v>2019</v>
      </c>
      <c r="I214" s="80">
        <v>2020</v>
      </c>
      <c r="J214" s="80">
        <v>2021</v>
      </c>
      <c r="K214" s="80">
        <v>2022</v>
      </c>
      <c r="L214" s="80">
        <v>2023</v>
      </c>
      <c r="M214" s="86"/>
      <c r="N214" s="108"/>
      <c r="O214" s="88"/>
      <c r="P214" s="81" t="s">
        <v>212</v>
      </c>
      <c r="Q214" s="70" t="s">
        <v>213</v>
      </c>
      <c r="R214" s="70" t="s">
        <v>214</v>
      </c>
      <c r="S214" s="70" t="s">
        <v>215</v>
      </c>
      <c r="T214" s="70" t="s">
        <v>216</v>
      </c>
      <c r="U214" s="70" t="s">
        <v>217</v>
      </c>
      <c r="V214" s="70" t="s">
        <v>218</v>
      </c>
      <c r="W214" s="70" t="s">
        <v>219</v>
      </c>
      <c r="X214" s="70" t="s">
        <v>220</v>
      </c>
      <c r="Y214" s="76" t="s">
        <v>225</v>
      </c>
      <c r="Z214" s="76" t="s">
        <v>226</v>
      </c>
      <c r="AA214" s="76" t="s">
        <v>227</v>
      </c>
      <c r="AB214" s="83" t="s">
        <v>230</v>
      </c>
    </row>
    <row r="215" spans="1:30" s="96" customFormat="1" x14ac:dyDescent="0.25">
      <c r="A215" s="90" t="s">
        <v>10</v>
      </c>
      <c r="B215" s="91">
        <v>158326896.30000001</v>
      </c>
      <c r="C215" s="91">
        <v>8278831.2999999998</v>
      </c>
      <c r="D215" s="91">
        <v>23289345.75</v>
      </c>
      <c r="E215" s="91">
        <v>27408656.190000001</v>
      </c>
      <c r="F215" s="97">
        <v>24162946.270000003</v>
      </c>
      <c r="G215" s="98">
        <v>30200595.210000001</v>
      </c>
      <c r="H215" s="98">
        <v>60700543.910000011</v>
      </c>
      <c r="I215" s="98">
        <v>51475397.099999994</v>
      </c>
      <c r="J215" s="98">
        <v>46943670.680000007</v>
      </c>
      <c r="K215" s="98">
        <v>38840393.890000001</v>
      </c>
      <c r="L215" s="98">
        <f>AB215</f>
        <v>27550133.660000004</v>
      </c>
      <c r="M215" s="99"/>
      <c r="N215" s="107"/>
      <c r="O215" s="93"/>
      <c r="P215" s="94">
        <v>5885408.2800000003</v>
      </c>
      <c r="Q215" s="91">
        <v>6703587.9299999997</v>
      </c>
      <c r="R215" s="91">
        <v>2470787.5699999998</v>
      </c>
      <c r="S215" s="91">
        <v>1011118.47</v>
      </c>
      <c r="T215" s="91">
        <v>4579304.21</v>
      </c>
      <c r="U215" s="91">
        <v>2707135.19</v>
      </c>
      <c r="V215" s="91">
        <v>1276928.6200000001</v>
      </c>
      <c r="W215" s="91">
        <v>1322078.8700000001</v>
      </c>
      <c r="X215" s="91">
        <v>1593784.52</v>
      </c>
      <c r="Y215" s="91"/>
      <c r="Z215" s="91"/>
      <c r="AA215" s="91"/>
      <c r="AB215" s="91">
        <f>SUM(P215:AA215 )</f>
        <v>27550133.660000004</v>
      </c>
      <c r="AC215" s="92"/>
      <c r="AD215" s="95"/>
    </row>
    <row r="216" spans="1:30" x14ac:dyDescent="0.25">
      <c r="AC216" s="77"/>
    </row>
    <row r="233" spans="1:30" x14ac:dyDescent="0.25">
      <c r="A233" s="73"/>
      <c r="B233" s="70">
        <v>2013</v>
      </c>
      <c r="C233" s="70">
        <v>2014</v>
      </c>
      <c r="D233" s="70">
        <v>2015</v>
      </c>
      <c r="E233" s="70">
        <v>2016</v>
      </c>
      <c r="F233" s="72">
        <v>2017</v>
      </c>
      <c r="G233" s="80">
        <v>2018</v>
      </c>
      <c r="H233" s="80">
        <v>2019</v>
      </c>
      <c r="I233" s="80">
        <v>2020</v>
      </c>
      <c r="J233" s="80">
        <v>2021</v>
      </c>
      <c r="K233" s="80">
        <v>2022</v>
      </c>
      <c r="L233" s="80">
        <v>2023</v>
      </c>
      <c r="M233" s="86"/>
      <c r="N233" s="108"/>
      <c r="O233" s="88"/>
      <c r="P233" s="81" t="s">
        <v>212</v>
      </c>
      <c r="Q233" s="70" t="s">
        <v>213</v>
      </c>
      <c r="R233" s="70" t="s">
        <v>214</v>
      </c>
      <c r="S233" s="70" t="s">
        <v>215</v>
      </c>
      <c r="T233" s="70" t="s">
        <v>216</v>
      </c>
      <c r="U233" s="70" t="s">
        <v>217</v>
      </c>
      <c r="V233" s="70" t="s">
        <v>218</v>
      </c>
      <c r="W233" s="70" t="s">
        <v>219</v>
      </c>
      <c r="X233" s="70" t="s">
        <v>220</v>
      </c>
      <c r="Y233" s="76" t="s">
        <v>225</v>
      </c>
      <c r="Z233" s="76" t="s">
        <v>226</v>
      </c>
      <c r="AA233" s="76" t="s">
        <v>227</v>
      </c>
      <c r="AB233" s="83" t="s">
        <v>230</v>
      </c>
    </row>
    <row r="234" spans="1:30" s="96" customFormat="1" x14ac:dyDescent="0.25">
      <c r="A234" s="90" t="s">
        <v>11</v>
      </c>
      <c r="B234" s="91">
        <v>436523233.31</v>
      </c>
      <c r="C234" s="91">
        <v>462563443.11000001</v>
      </c>
      <c r="D234" s="91">
        <v>498784058.57999998</v>
      </c>
      <c r="E234" s="91">
        <v>550912704.59000003</v>
      </c>
      <c r="F234" s="97">
        <v>618153406.75999999</v>
      </c>
      <c r="G234" s="98">
        <v>684338314.83000004</v>
      </c>
      <c r="H234" s="98">
        <v>695916445.16000009</v>
      </c>
      <c r="I234" s="98">
        <v>704595815.37999988</v>
      </c>
      <c r="J234" s="98">
        <v>832838660.58000004</v>
      </c>
      <c r="K234" s="98">
        <v>865659313</v>
      </c>
      <c r="L234" s="98">
        <f>AB234</f>
        <v>754809664</v>
      </c>
      <c r="M234" s="99"/>
      <c r="N234" s="107"/>
      <c r="O234" s="93"/>
      <c r="P234" s="94">
        <v>72884896</v>
      </c>
      <c r="Q234" s="91">
        <v>94437034</v>
      </c>
      <c r="R234" s="91">
        <v>70186386</v>
      </c>
      <c r="S234" s="91">
        <v>91945134</v>
      </c>
      <c r="T234" s="91">
        <v>85117388</v>
      </c>
      <c r="U234" s="91">
        <v>79348781</v>
      </c>
      <c r="V234" s="91">
        <v>112905795</v>
      </c>
      <c r="W234" s="91">
        <v>84872432</v>
      </c>
      <c r="X234" s="91">
        <v>63111818</v>
      </c>
      <c r="Y234" s="91"/>
      <c r="Z234" s="91"/>
      <c r="AA234" s="91"/>
      <c r="AB234" s="91">
        <f>SUM(P234:AA234 )</f>
        <v>754809664</v>
      </c>
      <c r="AC234" s="92"/>
      <c r="AD234" s="95"/>
    </row>
    <row r="235" spans="1:30" x14ac:dyDescent="0.25">
      <c r="AC235" s="77"/>
    </row>
    <row r="255" spans="1:30" x14ac:dyDescent="0.25">
      <c r="A255" s="73"/>
      <c r="B255" s="70">
        <v>2013</v>
      </c>
      <c r="C255" s="70">
        <v>2014</v>
      </c>
      <c r="D255" s="70">
        <v>2015</v>
      </c>
      <c r="E255" s="70">
        <v>2016</v>
      </c>
      <c r="F255" s="72">
        <v>2017</v>
      </c>
      <c r="G255" s="80">
        <v>2018</v>
      </c>
      <c r="H255" s="80">
        <v>2019</v>
      </c>
      <c r="I255" s="80">
        <v>2020</v>
      </c>
      <c r="J255" s="80">
        <v>2021</v>
      </c>
      <c r="K255" s="80">
        <v>2022</v>
      </c>
      <c r="L255" s="80">
        <v>2023</v>
      </c>
      <c r="M255" s="86"/>
      <c r="N255" s="108"/>
      <c r="O255" s="88"/>
      <c r="P255" s="81" t="s">
        <v>212</v>
      </c>
      <c r="Q255" s="70" t="s">
        <v>213</v>
      </c>
      <c r="R255" s="70" t="s">
        <v>214</v>
      </c>
      <c r="S255" s="70" t="s">
        <v>215</v>
      </c>
      <c r="T255" s="70" t="s">
        <v>216</v>
      </c>
      <c r="U255" s="70" t="s">
        <v>217</v>
      </c>
      <c r="V255" s="70" t="s">
        <v>218</v>
      </c>
      <c r="W255" s="70" t="s">
        <v>219</v>
      </c>
      <c r="X255" s="70" t="s">
        <v>220</v>
      </c>
      <c r="Y255" s="76" t="s">
        <v>225</v>
      </c>
      <c r="Z255" s="76" t="s">
        <v>226</v>
      </c>
      <c r="AA255" s="76" t="s">
        <v>227</v>
      </c>
      <c r="AB255" s="83" t="s">
        <v>230</v>
      </c>
    </row>
    <row r="256" spans="1:30" s="96" customFormat="1" x14ac:dyDescent="0.25">
      <c r="A256" s="90" t="s">
        <v>12</v>
      </c>
      <c r="B256" s="91">
        <v>254371264.08000001</v>
      </c>
      <c r="C256" s="91">
        <v>278778762.97000003</v>
      </c>
      <c r="D256" s="91">
        <v>279687792.20999998</v>
      </c>
      <c r="E256" s="91">
        <v>294574750.48000002</v>
      </c>
      <c r="F256" s="97">
        <v>322856823.44</v>
      </c>
      <c r="G256" s="98">
        <v>335815356.91000003</v>
      </c>
      <c r="H256" s="98">
        <v>405034501.00000012</v>
      </c>
      <c r="I256" s="98">
        <v>412153606.00999999</v>
      </c>
      <c r="J256" s="98">
        <v>406652187.13999999</v>
      </c>
      <c r="K256" s="98">
        <v>449438188</v>
      </c>
      <c r="L256" s="98">
        <f>AB256</f>
        <v>422128125</v>
      </c>
      <c r="M256" s="99"/>
      <c r="N256" s="107"/>
      <c r="O256" s="93"/>
      <c r="P256" s="94">
        <v>46903125</v>
      </c>
      <c r="Q256" s="91">
        <v>46903125</v>
      </c>
      <c r="R256" s="91">
        <v>46903125</v>
      </c>
      <c r="S256" s="91">
        <v>46903125</v>
      </c>
      <c r="T256" s="91">
        <v>46903125</v>
      </c>
      <c r="U256" s="91">
        <v>46903125</v>
      </c>
      <c r="V256" s="91">
        <v>46903125</v>
      </c>
      <c r="W256" s="91">
        <v>46903125</v>
      </c>
      <c r="X256" s="91">
        <v>46903125</v>
      </c>
      <c r="Y256" s="91"/>
      <c r="Z256" s="91"/>
      <c r="AA256" s="91"/>
      <c r="AB256" s="91">
        <f>SUM(P256:AA256 )</f>
        <v>422128125</v>
      </c>
      <c r="AC256" s="92"/>
      <c r="AD256" s="95"/>
    </row>
    <row r="258" spans="29:29" x14ac:dyDescent="0.25">
      <c r="AC258" s="77"/>
    </row>
    <row r="259" spans="29:29" x14ac:dyDescent="0.25">
      <c r="AC259" s="77"/>
    </row>
    <row r="260" spans="29:29" x14ac:dyDescent="0.25">
      <c r="AC260" s="77"/>
    </row>
    <row r="274" spans="1:34" x14ac:dyDescent="0.25">
      <c r="A274" s="73"/>
      <c r="B274" s="70">
        <v>2013</v>
      </c>
      <c r="C274" s="70">
        <v>2014</v>
      </c>
      <c r="D274" s="70">
        <v>2015</v>
      </c>
      <c r="E274" s="70">
        <v>2016</v>
      </c>
      <c r="F274" s="72">
        <v>2017</v>
      </c>
      <c r="G274" s="80">
        <v>2018</v>
      </c>
      <c r="H274" s="80">
        <v>2019</v>
      </c>
      <c r="I274" s="80">
        <v>2020</v>
      </c>
      <c r="J274" s="80">
        <v>2021</v>
      </c>
      <c r="K274" s="80">
        <v>2022</v>
      </c>
      <c r="L274" s="80">
        <v>2023</v>
      </c>
      <c r="M274" s="86"/>
      <c r="N274" s="108"/>
      <c r="O274" s="88"/>
      <c r="P274" s="81" t="s">
        <v>212</v>
      </c>
      <c r="Q274" s="70" t="s">
        <v>213</v>
      </c>
      <c r="R274" s="70" t="s">
        <v>214</v>
      </c>
      <c r="S274" s="70" t="s">
        <v>215</v>
      </c>
      <c r="T274" s="70" t="s">
        <v>216</v>
      </c>
      <c r="U274" s="70" t="s">
        <v>217</v>
      </c>
      <c r="V274" s="70" t="s">
        <v>218</v>
      </c>
      <c r="W274" s="70" t="s">
        <v>219</v>
      </c>
      <c r="X274" s="70" t="s">
        <v>220</v>
      </c>
      <c r="Y274" s="76" t="s">
        <v>225</v>
      </c>
      <c r="Z274" s="76" t="s">
        <v>226</v>
      </c>
      <c r="AA274" s="76" t="s">
        <v>227</v>
      </c>
      <c r="AB274" s="83" t="s">
        <v>230</v>
      </c>
    </row>
    <row r="275" spans="1:34" s="96" customFormat="1" x14ac:dyDescent="0.25">
      <c r="A275" s="90" t="s">
        <v>13</v>
      </c>
      <c r="B275" s="91">
        <v>5062140.67</v>
      </c>
      <c r="C275" s="91">
        <v>44579698.009999998</v>
      </c>
      <c r="D275" s="91">
        <v>23371124.670000002</v>
      </c>
      <c r="E275" s="91">
        <v>184636325.13</v>
      </c>
      <c r="F275" s="97">
        <v>230324679.44999999</v>
      </c>
      <c r="G275" s="98">
        <v>57448617.659999996</v>
      </c>
      <c r="H275" s="98">
        <v>53744338.530000001</v>
      </c>
      <c r="I275" s="98">
        <v>18315816.939999998</v>
      </c>
      <c r="J275" s="98">
        <v>2428573.9400000004</v>
      </c>
      <c r="K275" s="98">
        <v>55270555.590000004</v>
      </c>
      <c r="L275" s="98">
        <f>AB275</f>
        <v>35745965.170000002</v>
      </c>
      <c r="M275" s="99"/>
      <c r="N275" s="107"/>
      <c r="O275" s="93"/>
      <c r="P275" s="94">
        <v>555809.4</v>
      </c>
      <c r="Q275" s="91">
        <v>14745114.33</v>
      </c>
      <c r="R275" s="91">
        <v>10166065.57</v>
      </c>
      <c r="S275" s="91">
        <v>251309.7</v>
      </c>
      <c r="T275" s="91">
        <v>2073212.96</v>
      </c>
      <c r="U275" s="91">
        <v>5013234.6900000004</v>
      </c>
      <c r="V275" s="91">
        <v>542085.56000000006</v>
      </c>
      <c r="W275" s="91">
        <v>2285177.86</v>
      </c>
      <c r="X275" s="91">
        <v>113955.1</v>
      </c>
      <c r="Y275" s="91"/>
      <c r="Z275" s="91"/>
      <c r="AA275" s="91"/>
      <c r="AB275" s="91">
        <f>SUM( P275:AA275)</f>
        <v>35745965.170000002</v>
      </c>
      <c r="AC275" s="101"/>
      <c r="AD275" s="102"/>
      <c r="AE275" s="102"/>
      <c r="AF275" s="102"/>
      <c r="AG275" s="102"/>
      <c r="AH275" s="102"/>
    </row>
    <row r="293" spans="1:29" x14ac:dyDescent="0.25">
      <c r="A293" s="73"/>
      <c r="B293" s="70">
        <v>2013</v>
      </c>
      <c r="C293" s="70">
        <v>2014</v>
      </c>
      <c r="D293" s="70">
        <v>2015</v>
      </c>
      <c r="E293" s="70">
        <v>2016</v>
      </c>
      <c r="F293" s="72">
        <v>2017</v>
      </c>
      <c r="G293" s="80">
        <v>2018</v>
      </c>
      <c r="H293" s="80">
        <v>2019</v>
      </c>
      <c r="I293" s="80">
        <v>2020</v>
      </c>
      <c r="J293" s="80">
        <v>2021</v>
      </c>
      <c r="K293" s="80">
        <v>2022</v>
      </c>
      <c r="L293" s="80">
        <v>2023</v>
      </c>
      <c r="M293" s="86"/>
      <c r="N293" s="108"/>
      <c r="O293" s="88"/>
      <c r="P293" s="81" t="s">
        <v>212</v>
      </c>
      <c r="Q293" s="70" t="s">
        <v>213</v>
      </c>
      <c r="R293" s="70" t="s">
        <v>214</v>
      </c>
      <c r="S293" s="70" t="s">
        <v>215</v>
      </c>
      <c r="T293" s="70" t="s">
        <v>216</v>
      </c>
      <c r="U293" s="70" t="s">
        <v>217</v>
      </c>
      <c r="V293" s="70" t="s">
        <v>218</v>
      </c>
      <c r="W293" s="70" t="s">
        <v>219</v>
      </c>
      <c r="X293" s="70" t="s">
        <v>220</v>
      </c>
      <c r="Y293" s="76" t="s">
        <v>225</v>
      </c>
      <c r="Z293" s="76" t="s">
        <v>226</v>
      </c>
      <c r="AA293" s="76" t="s">
        <v>227</v>
      </c>
      <c r="AB293" s="83" t="s">
        <v>230</v>
      </c>
    </row>
    <row r="294" spans="1:29" s="96" customFormat="1" x14ac:dyDescent="0.25">
      <c r="A294" s="90" t="s">
        <v>14</v>
      </c>
      <c r="B294" s="91">
        <v>33321686.82</v>
      </c>
      <c r="C294" s="91">
        <v>31807008.559999999</v>
      </c>
      <c r="D294" s="91">
        <v>18876550.5</v>
      </c>
      <c r="E294" s="91">
        <v>41815903.75</v>
      </c>
      <c r="F294" s="97">
        <v>25132947.600000001</v>
      </c>
      <c r="G294" s="98">
        <v>22619653.199999999</v>
      </c>
      <c r="H294" s="98">
        <v>14912499</v>
      </c>
      <c r="I294" s="98">
        <v>13232752</v>
      </c>
      <c r="J294" s="98">
        <v>0</v>
      </c>
      <c r="K294" s="98">
        <v>0</v>
      </c>
      <c r="L294" s="98">
        <f>AB294</f>
        <v>0</v>
      </c>
      <c r="M294" s="99"/>
      <c r="N294" s="107"/>
      <c r="O294" s="93"/>
      <c r="P294" s="94"/>
      <c r="Q294" s="91"/>
      <c r="R294" s="91"/>
      <c r="S294" s="91"/>
      <c r="T294" s="91"/>
      <c r="U294" s="91"/>
      <c r="V294" s="91"/>
      <c r="W294" s="91"/>
      <c r="X294" s="91"/>
      <c r="Y294" s="91"/>
      <c r="Z294" s="91"/>
      <c r="AA294" s="91"/>
      <c r="AB294" s="91">
        <f>SUM(P294:AA294)</f>
        <v>0</v>
      </c>
      <c r="AC294" s="100"/>
    </row>
    <row r="316" spans="1:29" x14ac:dyDescent="0.25">
      <c r="A316" s="73"/>
      <c r="B316" s="70">
        <v>2013</v>
      </c>
      <c r="C316" s="70">
        <v>2014</v>
      </c>
      <c r="D316" s="70">
        <v>2015</v>
      </c>
      <c r="E316" s="70">
        <v>2016</v>
      </c>
      <c r="F316" s="72">
        <v>2017</v>
      </c>
      <c r="G316" s="80">
        <v>2018</v>
      </c>
      <c r="H316" s="80">
        <v>2019</v>
      </c>
      <c r="I316" s="80">
        <v>2020</v>
      </c>
      <c r="J316" s="80">
        <v>2021</v>
      </c>
      <c r="K316" s="80">
        <v>2022</v>
      </c>
      <c r="L316" s="80">
        <v>2023</v>
      </c>
      <c r="M316" s="86"/>
      <c r="N316" s="108"/>
      <c r="O316" s="88"/>
      <c r="P316" s="81" t="s">
        <v>212</v>
      </c>
      <c r="Q316" s="70" t="s">
        <v>213</v>
      </c>
      <c r="R316" s="70" t="s">
        <v>214</v>
      </c>
      <c r="S316" s="70" t="s">
        <v>215</v>
      </c>
      <c r="T316" s="70" t="s">
        <v>216</v>
      </c>
      <c r="U316" s="70" t="s">
        <v>217</v>
      </c>
      <c r="V316" s="70" t="s">
        <v>218</v>
      </c>
      <c r="W316" s="70" t="s">
        <v>219</v>
      </c>
      <c r="X316" s="70" t="s">
        <v>220</v>
      </c>
      <c r="Y316" s="76" t="s">
        <v>225</v>
      </c>
      <c r="Z316" s="76" t="s">
        <v>226</v>
      </c>
      <c r="AA316" s="76" t="s">
        <v>227</v>
      </c>
      <c r="AB316" s="83" t="s">
        <v>230</v>
      </c>
    </row>
    <row r="317" spans="1:29" s="96" customFormat="1" x14ac:dyDescent="0.25">
      <c r="A317" s="90" t="s">
        <v>221</v>
      </c>
      <c r="B317" s="91"/>
      <c r="C317" s="91"/>
      <c r="D317" s="91"/>
      <c r="E317" s="91"/>
      <c r="F317" s="97"/>
      <c r="G317" s="98"/>
      <c r="H317" s="98"/>
      <c r="I317" s="98">
        <v>8866.51</v>
      </c>
      <c r="J317" s="98">
        <v>0</v>
      </c>
      <c r="K317" s="98">
        <v>0</v>
      </c>
      <c r="L317" s="98">
        <f>AB317</f>
        <v>0</v>
      </c>
      <c r="M317" s="99"/>
      <c r="N317" s="107"/>
      <c r="O317" s="93"/>
      <c r="P317" s="94"/>
      <c r="Q317" s="91">
        <v>0</v>
      </c>
      <c r="R317" s="91"/>
      <c r="S317" s="91"/>
      <c r="T317" s="91"/>
      <c r="U317" s="91"/>
      <c r="V317" s="91"/>
      <c r="W317" s="91"/>
      <c r="X317" s="91"/>
      <c r="Y317" s="91"/>
      <c r="Z317" s="91"/>
      <c r="AA317" s="91"/>
      <c r="AB317" s="91">
        <f>SUM(P317:AA317)</f>
        <v>0</v>
      </c>
    </row>
    <row r="318" spans="1:29" s="66" customFormat="1" x14ac:dyDescent="0.25">
      <c r="B318" s="65"/>
      <c r="C318" s="65"/>
      <c r="D318" s="65"/>
      <c r="E318" s="65"/>
      <c r="F318" s="78"/>
      <c r="G318" s="78"/>
      <c r="H318" s="78"/>
      <c r="I318" s="78"/>
      <c r="J318" s="78"/>
      <c r="K318" s="85"/>
      <c r="L318" s="78"/>
      <c r="M318" s="78"/>
      <c r="N318" s="107"/>
      <c r="O318" s="84"/>
      <c r="P318" s="67"/>
      <c r="Q318" s="65"/>
      <c r="R318" s="65"/>
      <c r="S318" s="65"/>
      <c r="T318" s="65"/>
      <c r="U318" s="65"/>
      <c r="V318" s="65"/>
      <c r="W318" s="65"/>
      <c r="X318" s="65"/>
      <c r="Y318" s="65"/>
      <c r="Z318" s="65"/>
      <c r="AA318" s="65"/>
      <c r="AB318" s="79"/>
      <c r="AC318"/>
    </row>
    <row r="319" spans="1:29" x14ac:dyDescent="0.25">
      <c r="B319" s="84"/>
      <c r="C319" s="84"/>
      <c r="D319" s="84"/>
      <c r="E319" s="84"/>
      <c r="F319" s="85"/>
      <c r="G319" s="85"/>
      <c r="H319" s="85"/>
      <c r="I319" s="85"/>
      <c r="J319" s="85"/>
      <c r="K319" s="85"/>
      <c r="L319" s="85"/>
      <c r="M319" s="85"/>
      <c r="N319" s="107"/>
      <c r="O319" s="84"/>
      <c r="P319" s="84"/>
      <c r="Q319" s="84"/>
      <c r="R319" s="84"/>
      <c r="S319" s="84"/>
      <c r="T319" s="84"/>
      <c r="U319" s="84"/>
      <c r="V319" s="84"/>
      <c r="W319" s="84"/>
      <c r="X319" s="84"/>
      <c r="Y319" s="84"/>
      <c r="Z319" s="84"/>
      <c r="AA319" s="84"/>
      <c r="AB319" s="82"/>
    </row>
    <row r="320" spans="1:29" x14ac:dyDescent="0.25">
      <c r="B320" s="84"/>
      <c r="C320" s="84"/>
      <c r="D320" s="84"/>
      <c r="E320" s="84"/>
      <c r="F320" s="85"/>
      <c r="G320" s="85"/>
      <c r="H320" s="85"/>
      <c r="I320" s="85"/>
      <c r="J320" s="85"/>
      <c r="K320" s="85"/>
      <c r="L320" s="85"/>
      <c r="M320" s="85"/>
      <c r="N320" s="107"/>
      <c r="O320" s="84"/>
      <c r="P320" s="84"/>
      <c r="Q320" s="84"/>
      <c r="R320" s="84"/>
      <c r="S320" s="84"/>
      <c r="T320" s="84"/>
      <c r="U320" s="84"/>
      <c r="V320" s="84"/>
      <c r="W320" s="84"/>
      <c r="X320" s="84"/>
      <c r="Y320" s="84"/>
      <c r="Z320" s="84"/>
      <c r="AA320" s="84"/>
      <c r="AB320" s="82"/>
    </row>
    <row r="333" spans="1:30" x14ac:dyDescent="0.25">
      <c r="A333" s="73"/>
      <c r="B333" s="70">
        <v>2013</v>
      </c>
      <c r="C333" s="70">
        <v>2014</v>
      </c>
      <c r="D333" s="70">
        <v>2015</v>
      </c>
      <c r="E333" s="70">
        <v>2016</v>
      </c>
      <c r="F333" s="72">
        <v>2017</v>
      </c>
      <c r="G333" s="80">
        <v>2018</v>
      </c>
      <c r="H333" s="80">
        <v>2019</v>
      </c>
      <c r="I333" s="80">
        <v>2020</v>
      </c>
      <c r="J333" s="80">
        <v>2021</v>
      </c>
      <c r="K333" s="80">
        <v>2022</v>
      </c>
      <c r="L333" s="80">
        <v>2023</v>
      </c>
      <c r="M333" s="86"/>
      <c r="N333" s="108"/>
      <c r="O333" s="88"/>
      <c r="P333" s="81" t="s">
        <v>212</v>
      </c>
      <c r="Q333" s="70" t="s">
        <v>213</v>
      </c>
      <c r="R333" s="70" t="s">
        <v>214</v>
      </c>
      <c r="S333" s="70" t="s">
        <v>215</v>
      </c>
      <c r="T333" s="70" t="s">
        <v>216</v>
      </c>
      <c r="U333" s="70" t="s">
        <v>217</v>
      </c>
      <c r="V333" s="70" t="s">
        <v>218</v>
      </c>
      <c r="W333" s="70" t="s">
        <v>219</v>
      </c>
      <c r="X333" s="70" t="s">
        <v>220</v>
      </c>
      <c r="Y333" s="76" t="s">
        <v>225</v>
      </c>
      <c r="Z333" s="76" t="s">
        <v>226</v>
      </c>
      <c r="AA333" s="76" t="s">
        <v>227</v>
      </c>
      <c r="AB333" s="83" t="s">
        <v>230</v>
      </c>
      <c r="AD333" s="77"/>
    </row>
    <row r="334" spans="1:30" s="96" customFormat="1" x14ac:dyDescent="0.25">
      <c r="A334" s="90" t="s">
        <v>15</v>
      </c>
      <c r="B334" s="91">
        <v>1225067133.8999999</v>
      </c>
      <c r="C334" s="91">
        <v>1182785292.98</v>
      </c>
      <c r="D334" s="91">
        <v>1225431510.3999999</v>
      </c>
      <c r="E334" s="91">
        <v>1533586889.3800001</v>
      </c>
      <c r="F334" s="91">
        <v>1621951095.8600001</v>
      </c>
      <c r="G334" s="89">
        <v>1540472285.0499997</v>
      </c>
      <c r="H334" s="89">
        <v>1624699073.2699997</v>
      </c>
      <c r="I334" s="89">
        <v>1602074518.4899998</v>
      </c>
      <c r="J334" s="89">
        <v>1741981376.4200003</v>
      </c>
      <c r="K334" s="89">
        <v>1949686933.5599999</v>
      </c>
      <c r="L334" s="89">
        <f>AB334</f>
        <v>1638653819.8200002</v>
      </c>
      <c r="M334" s="92"/>
      <c r="N334" s="107"/>
      <c r="O334" s="93"/>
      <c r="P334" s="94">
        <f t="shared" ref="P334:Y334" si="0">P6+P25+P44+P63+P82+P101+P120+P139+P158+P177+P196+P215+P234+P256+P275+P294+P317</f>
        <v>196387028.53</v>
      </c>
      <c r="Q334" s="94">
        <f t="shared" si="0"/>
        <v>257537894.59999999</v>
      </c>
      <c r="R334" s="94">
        <f t="shared" si="0"/>
        <v>192760075.06</v>
      </c>
      <c r="S334" s="94">
        <f t="shared" si="0"/>
        <v>162791756.26999998</v>
      </c>
      <c r="T334" s="94">
        <f t="shared" si="0"/>
        <v>163535691.44000003</v>
      </c>
      <c r="U334" s="94">
        <f t="shared" si="0"/>
        <v>173121073.53999999</v>
      </c>
      <c r="V334" s="94">
        <f t="shared" si="0"/>
        <v>192091254.92000002</v>
      </c>
      <c r="W334" s="94">
        <f>W6+W25+W44+W63+W82+W101+W120+W139+W158+W177+W196+W215+W234+W256+W275+W294+W317</f>
        <v>161271776.43000001</v>
      </c>
      <c r="X334" s="94">
        <f>X6+X25+X44+X63+X82+X101+X120+X139+X158+X177+X196+X215+X234+X256+X275+X294+X317</f>
        <v>139157269.03</v>
      </c>
      <c r="Y334" s="94">
        <f t="shared" si="0"/>
        <v>0</v>
      </c>
      <c r="Z334" s="94">
        <f>Z6+Z25+Z44+Z63+Z82+Z101+Z120+Z139+Z158+Z177+Z196+Z215+Z234+Z256+Z275+Z294+Z317</f>
        <v>0</v>
      </c>
      <c r="AA334" s="94">
        <f>AA6+AA25+AA44+AA63+AA82+AA101+AA120+AA139+AA158+AA177+AA196+AA215+AA234+AA256+AA275+AA294+AA317</f>
        <v>0</v>
      </c>
      <c r="AB334" s="91">
        <f>SUM(P334:AA334)</f>
        <v>1638653819.8200002</v>
      </c>
      <c r="AC334" s="95"/>
    </row>
    <row r="335" spans="1:30" x14ac:dyDescent="0.25">
      <c r="AD335" s="77"/>
    </row>
    <row r="336" spans="1:30" x14ac:dyDescent="0.25">
      <c r="AC336" s="77"/>
      <c r="AD336" s="77"/>
    </row>
    <row r="338" spans="28:29" x14ac:dyDescent="0.25">
      <c r="AC338" s="77"/>
    </row>
    <row r="340" spans="28:29" x14ac:dyDescent="0.25">
      <c r="AB340" s="64">
        <f>AB339/9</f>
        <v>0</v>
      </c>
    </row>
    <row r="341" spans="28:29" x14ac:dyDescent="0.25">
      <c r="AC341" s="77"/>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2023-11-06T18:36:02Z</dcterms:modified>
</cp:coreProperties>
</file>