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hidePivotFieldList="1"/>
  <mc:AlternateContent xmlns:mc="http://schemas.openxmlformats.org/markup-compatibility/2006">
    <mc:Choice Requires="x15">
      <x15ac:absPath xmlns:x15ac="http://schemas.microsoft.com/office/spreadsheetml/2010/11/ac" url="C:\Users\IAP\Desktop\REUNIÓN QUINCENAL\2025\10 de junio\"/>
    </mc:Choice>
  </mc:AlternateContent>
  <xr:revisionPtr revIDLastSave="0" documentId="8_{08506C16-FCFF-445D-8BE7-F7545871C829}"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5"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4" i="10" l="1"/>
  <c r="AD25" i="10"/>
  <c r="N25" i="10" s="1"/>
  <c r="AC334" i="10"/>
  <c r="AA334" i="10"/>
  <c r="AB334" i="10"/>
  <c r="Z334" i="10" l="1"/>
  <c r="Y334" i="10"/>
  <c r="X334" i="10" l="1"/>
  <c r="W334" i="10"/>
  <c r="V334" i="10" l="1"/>
  <c r="U334" i="10" l="1"/>
  <c r="S334" i="10"/>
  <c r="T334" i="10"/>
  <c r="R334" i="10"/>
  <c r="AD275" i="10"/>
  <c r="N275" i="10" s="1"/>
  <c r="AD256" i="10"/>
  <c r="N256" i="10" s="1"/>
  <c r="AD234" i="10"/>
  <c r="N234" i="10" s="1"/>
  <c r="AD215" i="10"/>
  <c r="N215" i="10" s="1"/>
  <c r="AD177" i="10"/>
  <c r="N177" i="10" s="1"/>
  <c r="AD139" i="10"/>
  <c r="N139" i="10" s="1"/>
  <c r="AD120" i="10"/>
  <c r="N120" i="10" s="1"/>
  <c r="AD101" i="10"/>
  <c r="N101" i="10" s="1"/>
  <c r="AD82" i="10"/>
  <c r="N82" i="10" s="1"/>
  <c r="AD63" i="10"/>
  <c r="N63" i="10" s="1"/>
  <c r="N44" i="10"/>
  <c r="AD196" i="10"/>
  <c r="N196" i="10" s="1"/>
  <c r="AD158" i="10"/>
  <c r="M158" i="10" l="1"/>
  <c r="M334" i="10" s="1"/>
  <c r="N158" i="10"/>
  <c r="AD340" i="10" l="1"/>
  <c r="AD334" i="10"/>
  <c r="N334" i="10" s="1"/>
  <c r="AD317" i="10" l="1"/>
  <c r="N317" i="10" s="1"/>
  <c r="AD294" i="10"/>
  <c r="N294" i="10" s="1"/>
  <c r="AF196" i="10"/>
  <c r="G158" i="10" l="1"/>
  <c r="AD6" i="10"/>
  <c r="N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<sst xmlns="http://schemas.openxmlformats.org/spreadsheetml/2006/main" count="1166" uniqueCount="233">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</sst>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11" fillId="7" borderId="3" xfId="1" applyFont="1" applyFill="1" applyBorder="1"/>
    <xf numFmtId="43" fontId="0" fillId="7"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2025'!$A$6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2025'!$B$5:$N$5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2025'!$B$6:$N$6</c:f>
              <c:numCache>
                <c:formatCode>_(* #,##0.00_);_(* \(#,##0.00\);_(* "-"??_);_(@_)</c:formatCode>
                <c:ptCount val="13"/>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2025'!$A$82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2025'!$R$81:$Z$81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2025'!$R$82:$Z$82</c:f>
              <c:numCache>
                <c:formatCode>_(* #,##0.00_);_(* \(#,##0.00\);_(* "-"??_);_(@_)</c:formatCode>
                <c:ptCount val="9"/>
                <c:pt idx="0">
                  <c:v>15495440.310000001</c:v>
                </c:pt>
                <c:pt idx="1">
                  <c:v>8831919.2400000002</c:v>
                </c:pt>
                <c:pt idx="2">
                  <c:v>9055769.8399999999</c:v>
                </c:pt>
                <c:pt idx="3">
                  <c:v>3305992.89</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2025'!$B$100:$N$100</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2025'!$B$101:$N$101</c:f>
              <c:numCache>
                <c:formatCode>_(* #,##0.00_);_(* \(#,##0.00\);_(* "-"??_);_(@_)</c:formatCode>
                <c:ptCount val="13"/>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7517800</c:v>
                </c:pt>
                <c:pt idx="12">
                  <c:v>2701309.46</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2025'!$R$100:$AC$100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2025'!$R$101:$AC$101</c:f>
              <c:numCache>
                <c:formatCode>_(* #,##0.00_);_(* \(#,##0.00\);_(* "-"??_);_(@_)</c:formatCode>
                <c:ptCount val="12"/>
                <c:pt idx="0">
                  <c:v>882594.03</c:v>
                </c:pt>
                <c:pt idx="1">
                  <c:v>678082.11</c:v>
                </c:pt>
                <c:pt idx="2">
                  <c:v>557049.57999999996</c:v>
                </c:pt>
                <c:pt idx="3">
                  <c:v>583583.74</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8.9255068333647884E-3"/>
          <c:y val="0.17435115003147972"/>
          <c:w val="0.98489529612815185"/>
          <c:h val="0.72159213743141926"/>
        </c:manualLayout>
      </c:layout>
      <c:bar3DChart>
        <c:barDir val="col"/>
        <c:grouping val="clustered"/>
        <c:varyColors val="0"/>
        <c:ser>
          <c:idx val="0"/>
          <c:order val="0"/>
          <c:tx>
            <c:strRef>
              <c:f>'GRÁFICAS INGRESOS  2025'!$A$120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2025'!$B$119:$N$119</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2025'!$B$120:$N$120</c:f>
              <c:numCache>
                <c:formatCode>_(* #,##0.00_);_(* \(#,##0.00\);_(* "-"??_);_(@_)</c:formatCode>
                <c:ptCount val="13"/>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73156899.889999986</c:v>
                </c:pt>
                <c:pt idx="12">
                  <c:v>50350387.070000008</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2025'!$R$119:$AC$119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2025'!$R$120:$AC$120</c:f>
              <c:numCache>
                <c:formatCode>_(* #,##0.00_);_(* \(#,##0.00\);_(* "-"??_);_(@_)</c:formatCode>
                <c:ptCount val="12"/>
                <c:pt idx="0">
                  <c:v>26672466.960000001</c:v>
                </c:pt>
                <c:pt idx="1">
                  <c:v>2433763.6</c:v>
                </c:pt>
                <c:pt idx="2">
                  <c:v>17761740.170000002</c:v>
                </c:pt>
                <c:pt idx="3">
                  <c:v>3482416.34</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2025'!$B$139:$M$139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21753973.189999998</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2025'!$R$138:$AC$138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2025'!$R$139:$AC$139</c:f>
              <c:numCache>
                <c:formatCode>_(* #,##0.00_);_(* \(#,##0.00\);_(* "-"??_);_(@_)</c:formatCode>
                <c:ptCount val="12"/>
                <c:pt idx="0">
                  <c:v>714634.26</c:v>
                </c:pt>
                <c:pt idx="1">
                  <c:v>891543.74</c:v>
                </c:pt>
                <c:pt idx="2">
                  <c:v>1448329.75</c:v>
                </c:pt>
                <c:pt idx="3">
                  <c:v>1400722.71</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2025'!$B$157:$N$157</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2025'!$B$158:$N$158</c:f>
              <c:numCache>
                <c:formatCode>_(* #,##0.00_);_(* \(#,##0.00\);_(* "-"??_);_(@_)</c:formatCode>
                <c:ptCount val="13"/>
                <c:pt idx="0">
                  <c:v>3916468.77</c:v>
                </c:pt>
                <c:pt idx="1">
                  <c:v>5489771.1699999999</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2025'!$B$176:$N$176</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2025'!$B$177:$N$177</c:f>
              <c:numCache>
                <c:formatCode>_(* #,##0.00_);_(* \(#,##0.00\);_(* "-"??_);_(@_)</c:formatCode>
                <c:ptCount val="13"/>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10351572.370000001</c:v>
                </c:pt>
                <c:pt idx="12">
                  <c:v>3252233.0500000003</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2025'!$R$176:$AC$176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2025'!$R$177:$AC$177</c:f>
              <c:numCache>
                <c:formatCode>_(* #,##0.00_);_(* \(#,##0.00\);_(* "-"??_);_(@_)</c:formatCode>
                <c:ptCount val="12"/>
                <c:pt idx="0">
                  <c:v>782689.69000000006</c:v>
                </c:pt>
                <c:pt idx="1">
                  <c:v>649986.05000000005</c:v>
                </c:pt>
                <c:pt idx="2">
                  <c:v>922247.89</c:v>
                </c:pt>
                <c:pt idx="3">
                  <c:v>897309.42</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2025'!$R$5:$AC$5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2025'!$R$6:$AC$6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2025'!$B$195:$N$195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2025'!$B$196:$N$196</c:f>
              <c:numCache>
                <c:formatCode>_(* #,##0.00_);_(* \(#,##0.00\);_(* "-"??_);_(@_)</c:formatCode>
                <c:ptCount val="13"/>
                <c:pt idx="0">
                  <c:v>1126094</c:v>
                </c:pt>
                <c:pt idx="1">
                  <c:v>114894.5</c:v>
                </c:pt>
                <c:pt idx="2">
                  <c:v>175120</c:v>
                </c:pt>
                <c:pt idx="3">
                  <c:v>637870</c:v>
                </c:pt>
                <c:pt idx="4">
                  <c:v>494565</c:v>
                </c:pt>
                <c:pt idx="5">
                  <c:v>62668</c:v>
                </c:pt>
                <c:pt idx="6">
                  <c:v>2629951.87</c:v>
                </c:pt>
                <c:pt idx="7">
                  <c:v>950010.32</c:v>
                </c:pt>
                <c:pt idx="8">
                  <c:v>0</c:v>
                </c:pt>
                <c:pt idx="9">
                  <c:v>0</c:v>
                </c:pt>
                <c:pt idx="10">
                  <c:v>0</c:v>
                </c:pt>
                <c:pt idx="11">
                  <c:v>0</c:v>
                </c:pt>
                <c:pt idx="12">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2025'!$R$195:$AC$195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2025'!$R$196:$AC$196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2025'!$B$214:$N$214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2025'!$B$215:$N$215</c:f>
              <c:numCache>
                <c:formatCode>_(* #,##0.00_);_(* \(#,##0.00\);_(* "-"??_);_(@_)</c:formatCode>
                <c:ptCount val="13"/>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52173456.75</c:v>
                </c:pt>
                <c:pt idx="12">
                  <c:v>21948655.550000001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2025'!$R$214:$AC$214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2025'!$R$215:$AC$215</c:f>
              <c:numCache>
                <c:formatCode>_(* #,##0.00_);_(* \(#,##0.00\);_(* "-"??_);_(@_)</c:formatCode>
                <c:ptCount val="12"/>
                <c:pt idx="0">
                  <c:v>8833966.4600000009</c:v>
                </c:pt>
                <c:pt idx="1">
                  <c:v>6885739.5899999999</c:v>
                </c:pt>
                <c:pt idx="2">
                  <c:v>2401994.4</c:v>
                </c:pt>
                <c:pt idx="3">
                  <c:v>3826955.1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2025'!$B$233:$N$233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2025'!$B$234:$N$234</c:f>
              <c:numCache>
                <c:formatCode>_(* #,##0.00_);_(* \(#,##0.00\);_(* "-"??_);_(@_)</c:formatCode>
                <c:ptCount val="13"/>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994859428</c:v>
                </c:pt>
                <c:pt idx="12">
                  <c:v>381723049</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2025'!$R$233:$AC$233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2025'!$R$234:$AC$234</c:f>
              <c:numCache>
                <c:formatCode>_(* #,##0.00_);_(* \(#,##0.00\);_(* "-"??_);_(@_)</c:formatCode>
                <c:ptCount val="12"/>
                <c:pt idx="0">
                  <c:v>80513069</c:v>
                </c:pt>
                <c:pt idx="1">
                  <c:v>88362237</c:v>
                </c:pt>
                <c:pt idx="2">
                  <c:v>88569432</c:v>
                </c:pt>
                <c:pt idx="3">
                  <c:v>124278311</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2025'!$B$255:$N$255</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2025'!$B$256:$N$256</c:f>
              <c:numCache>
                <c:formatCode>_(* #,##0.00_);_(* \(#,##0.00\);_(* "-"??_);_(@_)</c:formatCode>
                <c:ptCount val="13"/>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535354777.79000002</c:v>
                </c:pt>
                <c:pt idx="12">
                  <c:v>191929044.98999998</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2025'!$R$255:$AC$255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2025'!$R$256:$AC$256</c:f>
              <c:numCache>
                <c:formatCode>_(* #,##0.00_);_(* \(#,##0.00\);_(* "-"??_);_(@_)</c:formatCode>
                <c:ptCount val="12"/>
                <c:pt idx="0">
                  <c:v>36761683.600000001</c:v>
                </c:pt>
                <c:pt idx="1">
                  <c:v>59921897.219999999</c:v>
                </c:pt>
                <c:pt idx="2">
                  <c:v>47621584.039999999</c:v>
                </c:pt>
                <c:pt idx="3">
                  <c:v>47623880.130000003</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2025'!$B$274:$N$274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2025'!$B$275:$N$275</c:f>
              <c:numCache>
                <c:formatCode>_(* #,##0.00_);_(* \(#,##0.00\);_(* "-"??_);_(@_)</c:formatCode>
                <c:ptCount val="13"/>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94722712.139999986</c:v>
                </c:pt>
                <c:pt idx="12">
                  <c:v>13189791.529999999</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2025'!$A$294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2025'!$B$293:$N$293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2025'!$B$294:$N$294</c:f>
              <c:numCache>
                <c:formatCode>_(* #,##0.00_);_(* \(#,##0.00\);_(* "-"??_);_(@_)</c:formatCode>
                <c:ptCount val="13"/>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pt idx="12">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2025'!$A$25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2025'!$B$24:$N$24</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2025'!$B$25:$N$25</c:f>
              <c:numCache>
                <c:formatCode>_(* #,##0.00_);_(* \(#,##0.00\);_(* "-"??_);_(@_)</c:formatCode>
                <c:ptCount val="13"/>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319299883.87</c:v>
                </c:pt>
                <c:pt idx="12">
                  <c:v>182196846.32999998</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2025'!$R$293:$Z$293,'GRÁFICAS INGRESOS  2025'!$AA$293:$AC$293)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2025'!$R$294:$Z$294,'GRÁFICAS INGRESOS  2025'!$AA$294:$AC$294)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2025'!$R$274:$Z$274,'GRÁFICAS INGRESOS  2025'!$AA$274:$AC$274)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2025'!$R$275:$Z$275,'GRÁFICAS INGRESOS  2025'!$AA$275:$AC$275)</c:f>
              <c:numCache>
                <c:formatCode>_(* #,##0.00_);_(* \(#,##0.00\);_(* "-"??_);_(@_)</c:formatCode>
                <c:ptCount val="12"/>
                <c:pt idx="0">
                  <c:v>465563.76</c:v>
                </c:pt>
                <c:pt idx="1">
                  <c:v>4639325.71</c:v>
                </c:pt>
                <c:pt idx="2">
                  <c:v>2432354.67</c:v>
                </c:pt>
                <c:pt idx="3">
                  <c:v>5652547.3899999997</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2025'!$A$334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2025'!$B$333:$N$333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2025'!$B$334:$N$334</c:f>
              <c:numCache>
                <c:formatCode>_(* #,##0.00_);_(* \(#,##0.00\);_(* "-"??_);_(@_)</c:formatCode>
                <c:ptCount val="13"/>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2219032597.8499999</c:v>
                </c:pt>
                <c:pt idx="12">
                  <c:v>914374351.95999992</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2025'!$R$333:$Z$333,'GRÁFICAS INGRESOS  2025'!$AA$333:$AC$333)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2025'!$R$334:$Z$334,'GRÁFICAS INGRESOS  2025'!$AA$334:$AC$334)</c:f>
              <c:numCache>
                <c:formatCode>_(* #,##0.00_);_(* \(#,##0.00\);_(* "-"??_);_(@_)</c:formatCode>
                <c:ptCount val="12"/>
                <c:pt idx="0">
                  <c:v>267592559.86999997</c:v>
                </c:pt>
                <c:pt idx="1">
                  <c:v>244435912.38</c:v>
                </c:pt>
                <c:pt idx="2">
                  <c:v>193723856.17999998</c:v>
                </c:pt>
                <c:pt idx="3">
                  <c:v>208622023.52999997</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2025'!$A$317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2025'!$B$316:$N$316</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2025'!$B$317:$N$317</c:f>
              <c:numCache>
                <c:formatCode>_(* #,##0.00_);_(* \(#,##0.00\);_(* "-"??_);_(@_)</c:formatCode>
                <c:ptCount val="13"/>
                <c:pt idx="7">
                  <c:v>8866.51</c:v>
                </c:pt>
                <c:pt idx="8">
                  <c:v>0</c:v>
                </c:pt>
                <c:pt idx="9">
                  <c:v>0</c:v>
                </c:pt>
                <c:pt idx="10">
                  <c:v>0</c:v>
                </c:pt>
                <c:pt idx="11">
                  <c:v>0</c:v>
                </c:pt>
                <c:pt idx="12">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2025'!$A$317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2025'!$R$316:$Z$316,'GRÁFICAS INGRESOS  2025'!$AA$316:$AC$316)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2025'!$R$317:$Z$317,'GRÁFICAS INGRESOS  2025'!$AA$317:$AC$317)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2025'!$R$157:$AC$157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2025'!$R$158:$AC$158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2.1406728531652493E-2"/>
                  <c:y val="-2.8679483246412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2025'!$R$24:$AC$24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2025'!$R$25:$AC$25</c:f>
              <c:numCache>
                <c:formatCode>_(* #,##0.00_);_(* \(#,##0.00\);_(* "-"??_);_(@_)</c:formatCode>
                <c:ptCount val="12"/>
                <c:pt idx="0">
                  <c:v>79892360.329999998</c:v>
                </c:pt>
                <c:pt idx="1">
                  <c:v>67246307.640000001</c:v>
                </c:pt>
                <c:pt idx="2">
                  <c:v>18050814.350000001</c:v>
                </c:pt>
                <c:pt idx="3">
                  <c:v>17007364.010000002</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2025'!$B$43:$N$43</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2025'!$B$44:$N$44</c:f>
              <c:numCache>
                <c:formatCode>_(* #,##0.00_);_(* \(#,##0.00\);_(* "-"??_);_(@_)</c:formatCode>
                <c:ptCount val="13"/>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37069434.370000005</c:v>
                </c:pt>
                <c:pt idx="12">
                  <c:v>15137379.84</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2025'!$R$43:$AC$43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2025'!$R$44:$AC$44</c:f>
              <c:numCache>
                <c:formatCode>_(* #,##0.00_);_(* \(#,##0.00\);_(* "-"??_);_(@_)</c:formatCode>
                <c:ptCount val="12"/>
                <c:pt idx="0">
                  <c:v>12949948.18</c:v>
                </c:pt>
                <c:pt idx="2">
                  <c:v>3146036.83</c:v>
                </c:pt>
                <c:pt idx="3">
                  <c:v>-958605.17</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2025'!$B$62:$N$62</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2025'!$B$63:$N$63</c:f>
              <c:numCache>
                <c:formatCode>_(* #,##0.00_);_(* \(#,##0.00\);_(* "-"??_);_(@_)</c:formatCode>
                <c:ptCount val="13"/>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13447808.869999999</c:v>
                </c:pt>
                <c:pt idx="12">
                  <c:v>10801302.4</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2025'!$R$62:$AC$62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2025'!$R$63:$AC$63</c:f>
              <c:numCache>
                <c:formatCode>_(* #,##0.00_);_(* \(#,##0.00\);_(* "-"??_);_(@_)</c:formatCode>
                <c:ptCount val="12"/>
                <c:pt idx="0">
                  <c:v>3628143.29</c:v>
                </c:pt>
                <c:pt idx="1">
                  <c:v>3895110.48</c:v>
                </c:pt>
                <c:pt idx="2">
                  <c:v>1756502.6600000001</c:v>
                </c:pt>
                <c:pt idx="3">
                  <c:v>1521545.97</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2025'!$A$82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2025'!$B$81:$N$81</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'GRÁFICAS INGRESOS  2025'!$B$82:$N$82</c:f>
              <c:numCache>
                <c:formatCode>_(* #,##0.00_);_(* \(#,##0.00\);_(* "-"??_);_(@_)</c:formatCode>
                <c:ptCount val="13"/>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59324850.609999999</c:v>
                </c:pt>
                <c:pt idx="12">
                  <c:v>36689122.280000001</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14</xdr:col>
      <xdr:colOff>9525</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47625</xdr:colOff>
      <xdr:row>7</xdr:row>
      <xdr:rowOff>123825</xdr:rowOff>
    </xdr:from>
    <xdr:to>
      <xdr:col>28</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13</xdr:col>
      <xdr:colOff>1152525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425904</xdr:colOff>
      <xdr:row>26</xdr:row>
      <xdr:rowOff>106135</xdr:rowOff>
    </xdr:from>
    <xdr:to>
      <xdr:col>28</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14</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38100</xdr:colOff>
      <xdr:row>46</xdr:row>
      <xdr:rowOff>57150</xdr:rowOff>
    </xdr:from>
    <xdr:to>
      <xdr:col>28</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19048</xdr:colOff>
      <xdr:row>63</xdr:row>
      <xdr:rowOff>57149</xdr:rowOff>
    </xdr:from>
    <xdr:to>
      <xdr:col>13</xdr:col>
      <xdr:colOff>1133474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19050</xdr:colOff>
      <xdr:row>64</xdr:row>
      <xdr:rowOff>57149</xdr:rowOff>
    </xdr:from>
    <xdr:to>
      <xdr:col>28</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14</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19049</xdr:colOff>
      <xdr:row>84</xdr:row>
      <xdr:rowOff>104775</xdr:rowOff>
    </xdr:from>
    <xdr:to>
      <xdr:col>28</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1133475</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19050</xdr:colOff>
      <xdr:row>103</xdr:row>
      <xdr:rowOff>114300</xdr:rowOff>
    </xdr:from>
    <xdr:to>
      <xdr:col>28</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14</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28575</xdr:colOff>
      <xdr:row>121</xdr:row>
      <xdr:rowOff>152399</xdr:rowOff>
    </xdr:from>
    <xdr:to>
      <xdr:col>28</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14</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38100</xdr:colOff>
      <xdr:row>142</xdr:row>
      <xdr:rowOff>57150</xdr:rowOff>
    </xdr:from>
    <xdr:to>
      <xdr:col>28</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14</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14</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xdr:col>
      <xdr:colOff>28574</xdr:colOff>
      <xdr:row>178</xdr:row>
      <xdr:rowOff>76199</xdr:rowOff>
    </xdr:from>
    <xdr:to>
      <xdr:col>28</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14</xdr:col>
      <xdr:colOff>19050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17</xdr:col>
      <xdr:colOff>57149</xdr:colOff>
      <xdr:row>198</xdr:row>
      <xdr:rowOff>0</xdr:rowOff>
    </xdr:from>
    <xdr:to>
      <xdr:col>28</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14</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17</xdr:col>
      <xdr:colOff>47624</xdr:colOff>
      <xdr:row>218</xdr:row>
      <xdr:rowOff>95250</xdr:rowOff>
    </xdr:from>
    <xdr:to>
      <xdr:col>28</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14</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17</xdr:col>
      <xdr:colOff>66674</xdr:colOff>
      <xdr:row>238</xdr:row>
      <xdr:rowOff>76200</xdr:rowOff>
    </xdr:from>
    <xdr:to>
      <xdr:col>28</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1162049</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17</xdr:col>
      <xdr:colOff>47624</xdr:colOff>
      <xdr:row>258</xdr:row>
      <xdr:rowOff>28575</xdr:rowOff>
    </xdr:from>
    <xdr:to>
      <xdr:col>28</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14</xdr:col>
      <xdr:colOff>0</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66672</xdr:colOff>
      <xdr:row>294</xdr:row>
      <xdr:rowOff>66675</xdr:rowOff>
    </xdr:from>
    <xdr:to>
      <xdr:col>13</xdr:col>
      <xdr:colOff>1152524</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17</xdr:col>
      <xdr:colOff>38100</xdr:colOff>
      <xdr:row>296</xdr:row>
      <xdr:rowOff>104776</xdr:rowOff>
    </xdr:from>
    <xdr:to>
      <xdr:col>28</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17</xdr:col>
      <xdr:colOff>76199</xdr:colOff>
      <xdr:row>276</xdr:row>
      <xdr:rowOff>161925</xdr:rowOff>
    </xdr:from>
    <xdr:to>
      <xdr:col>28</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14</xdr:col>
      <xdr:colOff>47625</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17</xdr:col>
      <xdr:colOff>38099</xdr:colOff>
      <xdr:row>334</xdr:row>
      <xdr:rowOff>85725</xdr:rowOff>
    </xdr:from>
    <xdr:to>
      <xdr:col>28</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15</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15</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17</xdr:col>
      <xdr:colOff>28574</xdr:colOff>
      <xdr:row>44</xdr:row>
      <xdr:rowOff>9525</xdr:rowOff>
    </xdr:from>
    <xdr:to>
      <xdr:col>29</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15</xdr:col>
      <xdr:colOff>2466975</xdr:colOff>
      <xdr:row>63</xdr:row>
      <xdr:rowOff>9525</xdr:rowOff>
    </xdr:from>
    <xdr:to>
      <xdr:col>29</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17</xdr:col>
      <xdr:colOff>9525</xdr:colOff>
      <xdr:row>82</xdr:row>
      <xdr:rowOff>19049</xdr:rowOff>
    </xdr:from>
    <xdr:to>
      <xdr:col>28</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17</xdr:col>
      <xdr:colOff>9524</xdr:colOff>
      <xdr:row>101</xdr:row>
      <xdr:rowOff>9526</xdr:rowOff>
    </xdr:from>
    <xdr:to>
      <xdr:col>28</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17</xdr:col>
      <xdr:colOff>9525</xdr:colOff>
      <xdr:row>120</xdr:row>
      <xdr:rowOff>28575</xdr:rowOff>
    </xdr:from>
    <xdr:to>
      <xdr:col>28</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17</xdr:col>
      <xdr:colOff>28575</xdr:colOff>
      <xdr:row>139</xdr:row>
      <xdr:rowOff>28574</xdr:rowOff>
    </xdr:from>
    <xdr:to>
      <xdr:col>28</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17</xdr:col>
      <xdr:colOff>9525</xdr:colOff>
      <xdr:row>158</xdr:row>
      <xdr:rowOff>152401</xdr:rowOff>
    </xdr:from>
    <xdr:to>
      <xdr:col>28</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17</xdr:col>
      <xdr:colOff>19051</xdr:colOff>
      <xdr:row>177</xdr:row>
      <xdr:rowOff>28575</xdr:rowOff>
    </xdr:from>
    <xdr:to>
      <xdr:col>28</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17</xdr:col>
      <xdr:colOff>38099</xdr:colOff>
      <xdr:row>196</xdr:row>
      <xdr:rowOff>9525</xdr:rowOff>
    </xdr:from>
    <xdr:to>
      <xdr:col>28</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17</xdr:col>
      <xdr:colOff>28574</xdr:colOff>
      <xdr:row>215</xdr:row>
      <xdr:rowOff>9524</xdr:rowOff>
    </xdr:from>
    <xdr:to>
      <xdr:col>28</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17</xdr:col>
      <xdr:colOff>76200</xdr:colOff>
      <xdr:row>234</xdr:row>
      <xdr:rowOff>38100</xdr:rowOff>
    </xdr:from>
    <xdr:to>
      <xdr:col>22</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17</xdr:col>
      <xdr:colOff>9525</xdr:colOff>
      <xdr:row>256</xdr:row>
      <xdr:rowOff>28575</xdr:rowOff>
    </xdr:from>
    <xdr:to>
      <xdr:col>28</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22</xdr:col>
      <xdr:colOff>971550</xdr:colOff>
      <xdr:row>234</xdr:row>
      <xdr:rowOff>19049</xdr:rowOff>
    </xdr:from>
    <xdr:to>
      <xdr:col>28</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15</xdr:col>
      <xdr:colOff>2457451</xdr:colOff>
      <xdr:row>275</xdr:row>
      <xdr:rowOff>9524</xdr:rowOff>
    </xdr:from>
    <xdr:to>
      <xdr:col>28</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17</xdr:col>
      <xdr:colOff>47625</xdr:colOff>
      <xdr:row>294</xdr:row>
      <xdr:rowOff>47626</xdr:rowOff>
    </xdr:from>
    <xdr:to>
      <xdr:col>29</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14</xdr:col>
      <xdr:colOff>28575</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17</xdr:col>
      <xdr:colOff>0</xdr:colOff>
      <xdr:row>318</xdr:row>
      <xdr:rowOff>0</xdr:rowOff>
    </xdr:from>
    <xdr:to>
      <xdr:col>28</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17</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17</xdr:col>
      <xdr:colOff>53577</xdr:colOff>
      <xdr:row>161</xdr:row>
      <xdr:rowOff>164306</xdr:rowOff>
    </xdr:from>
    <xdr:to>
      <xdr:col>29</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41"/>
  <sheetViews>
    <sheetView tabSelected="1" topLeftCell="L24" zoomScaleNormal="100" workbookViewId="0">
      <selection activeCell="U275" sqref="U275"/>
    </sheetView>
  </sheetViews>
  <sheetFormatPr baseColWidth="10" defaultColWidth="11.42578125" defaultRowHeight="15" x14ac:dyDescent="0.25"/>
  <cols>
    <col min="1" max="1" width="52.42578125" customWidth="1"/>
    <col min="2" max="5" width="16.85546875" bestFit="1" customWidth="1"/>
    <col min="6" max="14" width="17.42578125" style="71" customWidth="1"/>
    <col min="15" max="15" width="3.7109375" style="71" customWidth="1"/>
    <col min="16" max="16" width="3.140625" style="105" customWidth="1"/>
    <col min="17" max="17" width="6.42578125" customWidth="1"/>
    <col min="18" max="19" width="16.28515625" customWidth="1"/>
    <col min="20" max="20" width="17" customWidth="1"/>
    <col min="21" max="21" width="16.5703125" customWidth="1"/>
    <col min="22" max="22" width="16" customWidth="1"/>
    <col min="23" max="23" width="15.85546875" customWidth="1"/>
    <col min="24" max="24" width="16" customWidth="1"/>
    <col min="25" max="25" width="16.42578125" customWidth="1"/>
    <col min="26" max="26" width="15.85546875" customWidth="1"/>
    <col min="27" max="27" width="20.42578125" style="74" customWidth="1"/>
    <col min="28" max="29" width="15.85546875" style="64" customWidth="1"/>
    <col min="30" max="30" width="20.5703125" style="64" customWidth="1"/>
    <col min="31" max="31" width="19.140625" customWidth="1"/>
    <col min="32" max="32" width="14.7109375" bestFit="1" customWidth="1"/>
    <col min="33" max="33" width="15.140625" bestFit="1" customWidth="1"/>
  </cols>
  <sheetData>
    <row r="1" spans="1:30" x14ac:dyDescent="0.25">
      <c r="A1" s="68" t="s">
        <v>222</v>
      </c>
      <c r="P1" s="104"/>
    </row>
    <row r="2" spans="1:30" x14ac:dyDescent="0.25">
      <c r="A2" s="68" t="s">
        <v>223</v>
      </c>
      <c r="AA2" s="75"/>
    </row>
    <row r="3" spans="1:30" ht="15.75" customHeight="1" x14ac:dyDescent="0.25">
      <c r="A3" s="68" t="s">
        <v>228</v>
      </c>
      <c r="R3" s="115" t="s">
        <v>224</v>
      </c>
      <c r="S3" s="116"/>
      <c r="T3" s="116"/>
      <c r="AA3" s="75"/>
    </row>
    <row r="4" spans="1:30" x14ac:dyDescent="0.25">
      <c r="A4" s="70" t="s">
        <v>232</v>
      </c>
      <c r="F4"/>
      <c r="G4"/>
      <c r="H4"/>
      <c r="I4"/>
      <c r="J4"/>
      <c r="K4"/>
      <c r="L4"/>
      <c r="M4"/>
      <c r="N4"/>
      <c r="O4"/>
      <c r="R4" s="68" t="s">
        <v>231</v>
      </c>
      <c r="U4" s="68">
        <v>2025</v>
      </c>
      <c r="AA4" s="64"/>
    </row>
    <row r="5" spans="1:30" x14ac:dyDescent="0.25">
      <c r="A5" s="69"/>
      <c r="B5" s="70">
        <v>2013</v>
      </c>
      <c r="C5" s="70">
        <v>2014</v>
      </c>
      <c r="D5" s="70">
        <v>2015</v>
      </c>
      <c r="E5" s="70">
        <v>2016</v>
      </c>
      <c r="F5" s="72">
        <v>2017</v>
      </c>
      <c r="G5" s="80">
        <v>2018</v>
      </c>
      <c r="H5" s="80">
        <v>2019</v>
      </c>
      <c r="I5" s="80">
        <v>2020</v>
      </c>
      <c r="J5" s="80">
        <v>2021</v>
      </c>
      <c r="K5" s="80">
        <v>2022</v>
      </c>
      <c r="L5" s="80">
        <v>2023</v>
      </c>
      <c r="M5" s="72">
        <v>2024</v>
      </c>
      <c r="N5" s="72">
        <v>2025</v>
      </c>
      <c r="O5" s="86"/>
      <c r="P5" s="106"/>
      <c r="Q5" s="87"/>
      <c r="R5" s="81" t="s">
        <v>212</v>
      </c>
      <c r="S5" s="70" t="s">
        <v>213</v>
      </c>
      <c r="T5" s="70" t="s">
        <v>214</v>
      </c>
      <c r="U5" s="70" t="s">
        <v>215</v>
      </c>
      <c r="V5" s="70" t="s">
        <v>216</v>
      </c>
      <c r="W5" s="70" t="s">
        <v>217</v>
      </c>
      <c r="X5" s="70" t="s">
        <v>218</v>
      </c>
      <c r="Y5" s="70" t="s">
        <v>219</v>
      </c>
      <c r="Z5" s="70" t="s">
        <v>220</v>
      </c>
      <c r="AA5" s="76" t="s">
        <v>225</v>
      </c>
      <c r="AB5" s="76" t="s">
        <v>226</v>
      </c>
      <c r="AC5" s="76" t="s">
        <v>227</v>
      </c>
      <c r="AD5" s="83" t="s">
        <v>230</v>
      </c>
    </row>
    <row r="6" spans="1:30" s="96" customFormat="1" x14ac:dyDescent="0.25">
      <c r="A6" s="90" t="s">
        <v>1</v>
      </c>
      <c r="B6" s="91">
        <v>8035180.5700000003</v>
      </c>
      <c r="C6" s="91">
        <v>7684140.5599999996</v>
      </c>
      <c r="D6" s="91">
        <v>7383353.7999999998</v>
      </c>
      <c r="E6" s="91">
        <v>10815978.029999999</v>
      </c>
      <c r="F6" s="97">
        <v>1196269.6599999997</v>
      </c>
      <c r="G6" s="98">
        <f>AD6</f>
        <v>0</v>
      </c>
      <c r="H6" s="98">
        <v>0</v>
      </c>
      <c r="I6" s="98">
        <v>0</v>
      </c>
      <c r="J6" s="103">
        <v>0</v>
      </c>
      <c r="K6" s="103">
        <v>0</v>
      </c>
      <c r="L6" s="98">
        <v>0</v>
      </c>
      <c r="M6" s="91">
        <v>0</v>
      </c>
      <c r="N6" s="97">
        <f>AD6</f>
        <v>0</v>
      </c>
      <c r="O6" s="99"/>
      <c r="P6" s="107"/>
      <c r="Q6" s="93"/>
      <c r="R6" s="90"/>
      <c r="S6" s="91"/>
      <c r="T6" s="91"/>
      <c r="U6" s="91"/>
      <c r="V6" s="91"/>
      <c r="W6" s="91"/>
      <c r="X6" s="91"/>
      <c r="Y6" s="91"/>
      <c r="Z6" s="91"/>
      <c r="AA6" s="91"/>
      <c r="AB6" s="91"/>
      <c r="AC6" s="91"/>
      <c r="AD6" s="91">
        <f>SUM(R6:AC6)</f>
        <v>0</v>
      </c>
    </row>
    <row r="7" spans="1:30" x14ac:dyDescent="0.25">
      <c r="AA7" s="75"/>
    </row>
    <row r="8" spans="1:30" x14ac:dyDescent="0.25">
      <c r="AA8" s="75"/>
    </row>
    <row r="24" spans="1:32" x14ac:dyDescent="0.25">
      <c r="A24" s="73"/>
      <c r="B24" s="70">
        <v>2013</v>
      </c>
      <c r="C24" s="70">
        <v>2014</v>
      </c>
      <c r="D24" s="70">
        <v>2015</v>
      </c>
      <c r="E24" s="70">
        <v>2016</v>
      </c>
      <c r="F24" s="72">
        <v>2017</v>
      </c>
      <c r="G24" s="80">
        <v>2018</v>
      </c>
      <c r="H24" s="80">
        <v>2019</v>
      </c>
      <c r="I24" s="80">
        <v>2020</v>
      </c>
      <c r="J24" s="80">
        <v>2021</v>
      </c>
      <c r="K24" s="80">
        <v>2022</v>
      </c>
      <c r="L24" s="80">
        <v>2023</v>
      </c>
      <c r="M24" s="72">
        <v>2024</v>
      </c>
      <c r="N24" s="72">
        <v>2025</v>
      </c>
      <c r="O24" s="86"/>
      <c r="P24" s="108"/>
      <c r="Q24" s="88"/>
      <c r="R24" s="81" t="s">
        <v>212</v>
      </c>
      <c r="S24" s="70" t="s">
        <v>213</v>
      </c>
      <c r="T24" s="70" t="s">
        <v>214</v>
      </c>
      <c r="U24" s="70" t="s">
        <v>215</v>
      </c>
      <c r="V24" s="70" t="s">
        <v>216</v>
      </c>
      <c r="W24" s="70" t="s">
        <v>217</v>
      </c>
      <c r="X24" s="70" t="s">
        <v>218</v>
      </c>
      <c r="Y24" s="70" t="s">
        <v>219</v>
      </c>
      <c r="Z24" s="70" t="s">
        <v>220</v>
      </c>
      <c r="AA24" s="76" t="s">
        <v>225</v>
      </c>
      <c r="AB24" s="76" t="s">
        <v>226</v>
      </c>
      <c r="AC24" s="76" t="s">
        <v>227</v>
      </c>
      <c r="AD24" s="83" t="s">
        <v>230</v>
      </c>
    </row>
    <row r="25" spans="1:32"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v>306906862.67000002</v>
      </c>
      <c r="M25" s="97">
        <v>319299883.87</v>
      </c>
      <c r="N25" s="97">
        <f>AD25</f>
        <v>182196846.32999998</v>
      </c>
      <c r="O25" s="99"/>
      <c r="P25" s="107"/>
      <c r="Q25" s="93"/>
      <c r="R25" s="112">
        <v>79892360.329999998</v>
      </c>
      <c r="S25" s="91">
        <v>67246307.640000001</v>
      </c>
      <c r="T25" s="91">
        <v>18050814.350000001</v>
      </c>
      <c r="U25" s="91">
        <v>17007364.010000002</v>
      </c>
      <c r="V25" s="91"/>
      <c r="W25" s="91"/>
      <c r="X25" s="91"/>
      <c r="Y25" s="91"/>
      <c r="Z25" s="91"/>
      <c r="AA25" s="91"/>
      <c r="AB25" s="91"/>
      <c r="AC25" s="91"/>
      <c r="AD25" s="91">
        <f>SUM(R25:AC25)</f>
        <v>182196846.32999998</v>
      </c>
      <c r="AE25" s="92"/>
      <c r="AF25" s="95"/>
    </row>
    <row r="26" spans="1:32" x14ac:dyDescent="0.25">
      <c r="AE26" s="77"/>
    </row>
    <row r="43" spans="1:32" x14ac:dyDescent="0.25">
      <c r="A43" s="73"/>
      <c r="B43" s="70">
        <v>2013</v>
      </c>
      <c r="C43" s="70">
        <v>2014</v>
      </c>
      <c r="D43" s="70">
        <v>2015</v>
      </c>
      <c r="E43" s="70">
        <v>2016</v>
      </c>
      <c r="F43" s="72">
        <v>2017</v>
      </c>
      <c r="G43" s="80">
        <v>2018</v>
      </c>
      <c r="H43" s="80">
        <v>2019</v>
      </c>
      <c r="I43" s="80">
        <v>2020</v>
      </c>
      <c r="J43" s="80">
        <v>2021</v>
      </c>
      <c r="K43" s="80">
        <v>2022</v>
      </c>
      <c r="L43" s="80">
        <v>2023</v>
      </c>
      <c r="M43" s="72">
        <v>2024</v>
      </c>
      <c r="N43" s="72">
        <v>2025</v>
      </c>
      <c r="O43" s="86"/>
      <c r="P43" s="108"/>
      <c r="Q43" s="88"/>
      <c r="R43" s="81" t="s">
        <v>212</v>
      </c>
      <c r="S43" s="70" t="s">
        <v>213</v>
      </c>
      <c r="T43" s="70" t="s">
        <v>214</v>
      </c>
      <c r="U43" s="70" t="s">
        <v>215</v>
      </c>
      <c r="V43" s="70" t="s">
        <v>216</v>
      </c>
      <c r="W43" s="70" t="s">
        <v>217</v>
      </c>
      <c r="X43" s="70" t="s">
        <v>218</v>
      </c>
      <c r="Y43" s="70" t="s">
        <v>219</v>
      </c>
      <c r="Z43" s="70" t="s">
        <v>220</v>
      </c>
      <c r="AA43" s="76" t="s">
        <v>225</v>
      </c>
      <c r="AB43" s="76" t="s">
        <v>226</v>
      </c>
      <c r="AC43" s="76" t="s">
        <v>227</v>
      </c>
      <c r="AD43" s="83" t="s">
        <v>230</v>
      </c>
    </row>
    <row r="44" spans="1:32"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v>56232372.460000001</v>
      </c>
      <c r="M44" s="97">
        <v>37069434.370000005</v>
      </c>
      <c r="N44" s="97">
        <f>AD44</f>
        <v>15137379.84</v>
      </c>
      <c r="O44" s="99"/>
      <c r="P44" s="107"/>
      <c r="Q44" s="93"/>
      <c r="R44" s="94">
        <v>12949948.18</v>
      </c>
      <c r="S44" s="91"/>
      <c r="T44" s="91">
        <v>3146036.83</v>
      </c>
      <c r="U44" s="91">
        <v>-958605.17</v>
      </c>
      <c r="V44" s="91"/>
      <c r="W44" s="91"/>
      <c r="X44" s="91"/>
      <c r="Y44" s="91"/>
      <c r="Z44" s="91"/>
      <c r="AA44" s="91"/>
      <c r="AB44" s="91"/>
      <c r="AC44" s="91"/>
      <c r="AD44" s="91">
        <f>SUM(R44:AC44)</f>
        <v>15137379.84</v>
      </c>
      <c r="AE44" s="92"/>
      <c r="AF44" s="95"/>
    </row>
    <row r="62" spans="1:32" x14ac:dyDescent="0.25">
      <c r="A62" s="73"/>
      <c r="B62" s="70">
        <v>2013</v>
      </c>
      <c r="C62" s="70">
        <v>2014</v>
      </c>
      <c r="D62" s="70">
        <v>2015</v>
      </c>
      <c r="E62" s="70">
        <v>2016</v>
      </c>
      <c r="F62" s="72">
        <v>2017</v>
      </c>
      <c r="G62" s="80">
        <v>2018</v>
      </c>
      <c r="H62" s="80">
        <v>2019</v>
      </c>
      <c r="I62" s="80">
        <v>2020</v>
      </c>
      <c r="J62" s="80">
        <v>2021</v>
      </c>
      <c r="K62" s="80">
        <v>2022</v>
      </c>
      <c r="L62" s="80">
        <v>2023</v>
      </c>
      <c r="M62" s="72">
        <v>2024</v>
      </c>
      <c r="N62" s="72">
        <v>2025</v>
      </c>
      <c r="O62" s="86"/>
      <c r="P62" s="108"/>
      <c r="Q62" s="88"/>
      <c r="R62" s="81" t="s">
        <v>212</v>
      </c>
      <c r="S62" s="70" t="s">
        <v>213</v>
      </c>
      <c r="T62" s="70" t="s">
        <v>214</v>
      </c>
      <c r="U62" s="70" t="s">
        <v>215</v>
      </c>
      <c r="V62" s="70" t="s">
        <v>216</v>
      </c>
      <c r="W62" s="70" t="s">
        <v>217</v>
      </c>
      <c r="X62" s="70" t="s">
        <v>218</v>
      </c>
      <c r="Y62" s="70" t="s">
        <v>219</v>
      </c>
      <c r="Z62" s="70" t="s">
        <v>220</v>
      </c>
      <c r="AA62" s="76" t="s">
        <v>225</v>
      </c>
      <c r="AB62" s="76" t="s">
        <v>226</v>
      </c>
      <c r="AC62" s="76" t="s">
        <v>227</v>
      </c>
      <c r="AD62" s="83" t="s">
        <v>230</v>
      </c>
    </row>
    <row r="63" spans="1:32"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v>7854301.9799999995</v>
      </c>
      <c r="M63" s="97">
        <v>13447808.869999999</v>
      </c>
      <c r="N63" s="97">
        <f>AD63</f>
        <v>10801302.4</v>
      </c>
      <c r="O63" s="99"/>
      <c r="P63" s="107"/>
      <c r="Q63" s="93"/>
      <c r="R63" s="113">
        <v>3628143.29</v>
      </c>
      <c r="S63" s="91">
        <v>3895110.48</v>
      </c>
      <c r="T63" s="91">
        <v>1756502.6600000001</v>
      </c>
      <c r="U63" s="91">
        <v>1521545.97</v>
      </c>
      <c r="V63" s="91"/>
      <c r="W63" s="91"/>
      <c r="X63" s="91"/>
      <c r="Y63" s="91"/>
      <c r="Z63" s="91"/>
      <c r="AA63" s="91"/>
      <c r="AB63" s="91"/>
      <c r="AC63" s="91"/>
      <c r="AD63" s="91">
        <f>SUM(R63:AC63)</f>
        <v>10801302.4</v>
      </c>
      <c r="AE63" s="92"/>
      <c r="AF63" s="95"/>
    </row>
    <row r="64" spans="1:32" x14ac:dyDescent="0.25">
      <c r="AE64" s="77"/>
    </row>
    <row r="65" spans="31:31" x14ac:dyDescent="0.25">
      <c r="AE65" s="77"/>
    </row>
    <row r="66" spans="31:31" x14ac:dyDescent="0.25">
      <c r="AE66" s="77"/>
    </row>
    <row r="81" spans="1:32" x14ac:dyDescent="0.25">
      <c r="A81" s="73"/>
      <c r="B81" s="70">
        <v>2013</v>
      </c>
      <c r="C81" s="70">
        <v>2014</v>
      </c>
      <c r="D81" s="70">
        <v>2015</v>
      </c>
      <c r="E81" s="70">
        <v>2016</v>
      </c>
      <c r="F81" s="72">
        <v>2017</v>
      </c>
      <c r="G81" s="80">
        <v>2018</v>
      </c>
      <c r="H81" s="80">
        <v>2019</v>
      </c>
      <c r="I81" s="80">
        <v>2020</v>
      </c>
      <c r="J81" s="80">
        <v>2021</v>
      </c>
      <c r="K81" s="80">
        <v>2022</v>
      </c>
      <c r="L81" s="80">
        <v>2023</v>
      </c>
      <c r="M81" s="72">
        <v>2024</v>
      </c>
      <c r="N81" s="72">
        <v>2025</v>
      </c>
      <c r="O81" s="86"/>
      <c r="P81" s="108"/>
      <c r="Q81" s="88"/>
      <c r="R81" s="81" t="s">
        <v>212</v>
      </c>
      <c r="S81" s="70" t="s">
        <v>213</v>
      </c>
      <c r="T81" s="70" t="s">
        <v>214</v>
      </c>
      <c r="U81" s="70" t="s">
        <v>215</v>
      </c>
      <c r="V81" s="70" t="s">
        <v>216</v>
      </c>
      <c r="W81" s="70" t="s">
        <v>217</v>
      </c>
      <c r="X81" s="70" t="s">
        <v>218</v>
      </c>
      <c r="Y81" s="70" t="s">
        <v>219</v>
      </c>
      <c r="Z81" s="70" t="s">
        <v>220</v>
      </c>
      <c r="AA81" s="76" t="s">
        <v>225</v>
      </c>
      <c r="AB81" s="76" t="s">
        <v>226</v>
      </c>
      <c r="AC81" s="76" t="s">
        <v>227</v>
      </c>
      <c r="AD81" s="83" t="s">
        <v>230</v>
      </c>
    </row>
    <row r="82" spans="1:32"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v>58301880.930000007</v>
      </c>
      <c r="M82" s="97">
        <v>59324850.609999999</v>
      </c>
      <c r="N82" s="97">
        <f>AD82</f>
        <v>36689122.280000001</v>
      </c>
      <c r="O82" s="99"/>
      <c r="P82" s="107"/>
      <c r="Q82" s="93"/>
      <c r="R82" s="113">
        <v>15495440.310000001</v>
      </c>
      <c r="S82" s="91">
        <v>8831919.2400000002</v>
      </c>
      <c r="T82" s="91">
        <v>9055769.8399999999</v>
      </c>
      <c r="U82" s="91">
        <v>3305992.89</v>
      </c>
      <c r="V82" s="91"/>
      <c r="W82" s="91"/>
      <c r="X82" s="91"/>
      <c r="Y82" s="91"/>
      <c r="Z82" s="91"/>
      <c r="AA82" s="91"/>
      <c r="AB82" s="91"/>
      <c r="AC82" s="91"/>
      <c r="AD82" s="91">
        <f>SUM(R82:AC82)</f>
        <v>36689122.280000001</v>
      </c>
      <c r="AE82" s="92"/>
      <c r="AF82" s="95"/>
    </row>
    <row r="83" spans="1:32" x14ac:dyDescent="0.25">
      <c r="AE83" s="77"/>
    </row>
    <row r="100" spans="1:32"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72">
        <v>2025</v>
      </c>
      <c r="O100" s="86"/>
      <c r="P100" s="108"/>
      <c r="Q100" s="88"/>
      <c r="R100" s="81" t="s">
        <v>212</v>
      </c>
      <c r="S100" s="70" t="s">
        <v>213</v>
      </c>
      <c r="T100" s="70" t="s">
        <v>214</v>
      </c>
      <c r="U100" s="70" t="s">
        <v>215</v>
      </c>
      <c r="V100" s="70" t="s">
        <v>216</v>
      </c>
      <c r="W100" s="70" t="s">
        <v>217</v>
      </c>
      <c r="X100" s="70" t="s">
        <v>218</v>
      </c>
      <c r="Y100" s="70" t="s">
        <v>219</v>
      </c>
      <c r="Z100" s="70" t="s">
        <v>220</v>
      </c>
      <c r="AA100" s="76" t="s">
        <v>225</v>
      </c>
      <c r="AB100" s="76" t="s">
        <v>226</v>
      </c>
      <c r="AC100" s="76" t="s">
        <v>227</v>
      </c>
      <c r="AD100" s="83" t="s">
        <v>230</v>
      </c>
    </row>
    <row r="101" spans="1:32"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v>5770451.8700000001</v>
      </c>
      <c r="M101" s="97">
        <v>7517800</v>
      </c>
      <c r="N101" s="97">
        <f>AD101</f>
        <v>2701309.46</v>
      </c>
      <c r="O101" s="99"/>
      <c r="P101" s="107"/>
      <c r="Q101" s="93"/>
      <c r="R101" s="94">
        <v>882594.03</v>
      </c>
      <c r="S101" s="91">
        <v>678082.11</v>
      </c>
      <c r="T101" s="91">
        <v>557049.57999999996</v>
      </c>
      <c r="U101" s="91">
        <v>583583.74</v>
      </c>
      <c r="V101" s="91"/>
      <c r="W101" s="91"/>
      <c r="X101" s="91"/>
      <c r="Y101" s="91"/>
      <c r="Z101" s="91"/>
      <c r="AA101" s="91"/>
      <c r="AB101" s="91"/>
      <c r="AC101" s="91"/>
      <c r="AD101" s="91">
        <f>SUM(R101:AC101)</f>
        <v>2701309.46</v>
      </c>
      <c r="AE101" s="92"/>
      <c r="AF101" s="95"/>
    </row>
    <row r="119" spans="1:32"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72">
        <v>2025</v>
      </c>
      <c r="O119" s="86"/>
      <c r="P119" s="108"/>
      <c r="Q119" s="88"/>
      <c r="R119" s="81" t="s">
        <v>212</v>
      </c>
      <c r="S119" s="70" t="s">
        <v>213</v>
      </c>
      <c r="T119" s="70" t="s">
        <v>214</v>
      </c>
      <c r="U119" s="70" t="s">
        <v>215</v>
      </c>
      <c r="V119" s="70" t="s">
        <v>216</v>
      </c>
      <c r="W119" s="70" t="s">
        <v>217</v>
      </c>
      <c r="X119" s="70" t="s">
        <v>218</v>
      </c>
      <c r="Y119" s="70" t="s">
        <v>219</v>
      </c>
      <c r="Z119" s="70" t="s">
        <v>220</v>
      </c>
      <c r="AA119" s="76" t="s">
        <v>225</v>
      </c>
      <c r="AB119" s="76" t="s">
        <v>226</v>
      </c>
      <c r="AC119" s="76" t="s">
        <v>227</v>
      </c>
      <c r="AD119" s="83" t="s">
        <v>230</v>
      </c>
    </row>
    <row r="120" spans="1:32"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v>73023239.830000013</v>
      </c>
      <c r="M120" s="97">
        <v>73156899.889999986</v>
      </c>
      <c r="N120" s="97">
        <f>AD120</f>
        <v>50350387.070000008</v>
      </c>
      <c r="O120" s="99"/>
      <c r="P120" s="107"/>
      <c r="Q120" s="93"/>
      <c r="R120" s="94">
        <v>26672466.960000001</v>
      </c>
      <c r="S120" s="91">
        <v>2433763.6</v>
      </c>
      <c r="T120" s="91">
        <v>17761740.170000002</v>
      </c>
      <c r="U120" s="91">
        <v>3482416.34</v>
      </c>
      <c r="V120" s="91"/>
      <c r="W120" s="91"/>
      <c r="X120" s="91"/>
      <c r="Y120" s="91"/>
      <c r="Z120" s="91"/>
      <c r="AA120" s="91"/>
      <c r="AB120" s="91"/>
      <c r="AC120" s="91"/>
      <c r="AD120" s="91">
        <f>SUM(R120:AC120)</f>
        <v>50350387.070000008</v>
      </c>
      <c r="AE120" s="92"/>
      <c r="AF120" s="95"/>
    </row>
    <row r="138" spans="1:32"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72">
        <v>2025</v>
      </c>
      <c r="O138" s="86"/>
      <c r="P138" s="108"/>
      <c r="Q138" s="88"/>
      <c r="R138" s="81" t="s">
        <v>212</v>
      </c>
      <c r="S138" s="70" t="s">
        <v>213</v>
      </c>
      <c r="T138" s="70" t="s">
        <v>214</v>
      </c>
      <c r="U138" s="70" t="s">
        <v>215</v>
      </c>
      <c r="V138" s="70" t="s">
        <v>216</v>
      </c>
      <c r="W138" s="70" t="s">
        <v>217</v>
      </c>
      <c r="X138" s="70" t="s">
        <v>218</v>
      </c>
      <c r="Y138" s="70" t="s">
        <v>219</v>
      </c>
      <c r="Z138" s="70" t="s">
        <v>220</v>
      </c>
      <c r="AA138" s="76" t="s">
        <v>225</v>
      </c>
      <c r="AB138" s="76" t="s">
        <v>226</v>
      </c>
      <c r="AC138" s="76" t="s">
        <v>227</v>
      </c>
      <c r="AD138" s="83" t="s">
        <v>230</v>
      </c>
    </row>
    <row r="139" spans="1:32"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v>21647654.510000002</v>
      </c>
      <c r="M139" s="97">
        <v>21753973.189999998</v>
      </c>
      <c r="N139" s="97">
        <f>AD139</f>
        <v>4455230.46</v>
      </c>
      <c r="O139" s="99"/>
      <c r="P139" s="107"/>
      <c r="Q139" s="93"/>
      <c r="R139" s="94">
        <v>714634.26</v>
      </c>
      <c r="S139" s="91">
        <v>891543.74</v>
      </c>
      <c r="T139" s="91">
        <v>1448329.75</v>
      </c>
      <c r="U139" s="91">
        <v>1400722.71</v>
      </c>
      <c r="V139" s="91"/>
      <c r="W139" s="91"/>
      <c r="X139" s="91"/>
      <c r="Y139" s="91"/>
      <c r="Z139" s="91"/>
      <c r="AA139" s="91"/>
      <c r="AB139" s="91"/>
      <c r="AC139" s="91"/>
      <c r="AD139" s="91">
        <f>SUM(R139:AC139)</f>
        <v>4455230.46</v>
      </c>
      <c r="AE139" s="92"/>
      <c r="AF139" s="95"/>
    </row>
    <row r="140" spans="1:32" x14ac:dyDescent="0.25">
      <c r="AE140" s="77"/>
    </row>
    <row r="157" spans="1:30"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72">
        <v>2025</v>
      </c>
      <c r="O157" s="86"/>
      <c r="P157" s="108"/>
      <c r="Q157" s="88"/>
      <c r="R157" s="81" t="s">
        <v>212</v>
      </c>
      <c r="S157" s="70" t="s">
        <v>213</v>
      </c>
      <c r="T157" s="70" t="s">
        <v>214</v>
      </c>
      <c r="U157" s="70" t="s">
        <v>215</v>
      </c>
      <c r="V157" s="70" t="s">
        <v>216</v>
      </c>
      <c r="W157" s="70" t="s">
        <v>217</v>
      </c>
      <c r="X157" s="70" t="s">
        <v>218</v>
      </c>
      <c r="Y157" s="70" t="s">
        <v>219</v>
      </c>
      <c r="Z157" s="70" t="s">
        <v>220</v>
      </c>
      <c r="AA157" s="76" t="s">
        <v>225</v>
      </c>
      <c r="AB157" s="76" t="s">
        <v>226</v>
      </c>
      <c r="AC157" s="76" t="s">
        <v>227</v>
      </c>
      <c r="AD157" s="83" t="s">
        <v>230</v>
      </c>
    </row>
    <row r="158" spans="1:30" s="96" customFormat="1" x14ac:dyDescent="0.25">
      <c r="A158" s="90" t="s">
        <v>7</v>
      </c>
      <c r="B158" s="91">
        <v>3916468.77</v>
      </c>
      <c r="C158" s="91">
        <v>5489771.1699999999</v>
      </c>
      <c r="D158" s="91"/>
      <c r="E158" s="91"/>
      <c r="F158" s="97"/>
      <c r="G158" s="98">
        <f>AD158</f>
        <v>0</v>
      </c>
      <c r="H158" s="98">
        <v>0</v>
      </c>
      <c r="I158" s="98">
        <v>0</v>
      </c>
      <c r="J158" s="98">
        <v>0</v>
      </c>
      <c r="K158" s="98">
        <v>0</v>
      </c>
      <c r="L158" s="98">
        <v>0</v>
      </c>
      <c r="M158" s="97">
        <f>AD158</f>
        <v>0</v>
      </c>
      <c r="N158" s="97">
        <f>AD158</f>
        <v>0</v>
      </c>
      <c r="O158" s="99"/>
      <c r="P158" s="107"/>
      <c r="Q158" s="93"/>
      <c r="R158" s="94"/>
      <c r="S158" s="91"/>
      <c r="T158" s="91"/>
      <c r="U158" s="91"/>
      <c r="V158" s="91"/>
      <c r="W158" s="91"/>
      <c r="X158" s="91"/>
      <c r="Y158" s="91"/>
      <c r="Z158" s="91"/>
      <c r="AA158" s="91"/>
      <c r="AB158" s="91"/>
      <c r="AC158" s="91"/>
      <c r="AD158" s="91">
        <f>SUM(R158:AC158)</f>
        <v>0</v>
      </c>
    </row>
    <row r="176" spans="1:30"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72">
        <v>2025</v>
      </c>
      <c r="O176" s="86"/>
      <c r="P176" s="108"/>
      <c r="Q176" s="88"/>
      <c r="R176" s="81" t="s">
        <v>212</v>
      </c>
      <c r="S176" s="70" t="s">
        <v>213</v>
      </c>
      <c r="T176" s="70" t="s">
        <v>214</v>
      </c>
      <c r="U176" s="70" t="s">
        <v>215</v>
      </c>
      <c r="V176" s="70" t="s">
        <v>216</v>
      </c>
      <c r="W176" s="70" t="s">
        <v>217</v>
      </c>
      <c r="X176" s="70" t="s">
        <v>218</v>
      </c>
      <c r="Y176" s="70" t="s">
        <v>219</v>
      </c>
      <c r="Z176" s="70" t="s">
        <v>220</v>
      </c>
      <c r="AA176" s="76" t="s">
        <v>225</v>
      </c>
      <c r="AB176" s="76" t="s">
        <v>226</v>
      </c>
      <c r="AC176" s="76" t="s">
        <v>227</v>
      </c>
      <c r="AD176" s="83" t="s">
        <v>230</v>
      </c>
    </row>
    <row r="177" spans="1:32"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v>17176994.550000001</v>
      </c>
      <c r="M177" s="97">
        <v>10351572.370000001</v>
      </c>
      <c r="N177" s="97">
        <f>AD177</f>
        <v>3252233.0500000003</v>
      </c>
      <c r="O177" s="99"/>
      <c r="P177" s="107"/>
      <c r="Q177" s="93"/>
      <c r="R177" s="94">
        <v>782689.69000000006</v>
      </c>
      <c r="S177" s="91">
        <v>649986.05000000005</v>
      </c>
      <c r="T177" s="91">
        <v>922247.89</v>
      </c>
      <c r="U177" s="91">
        <v>897309.42</v>
      </c>
      <c r="V177" s="91"/>
      <c r="W177" s="91"/>
      <c r="X177" s="91"/>
      <c r="Y177" s="91"/>
      <c r="Z177" s="91"/>
      <c r="AA177" s="91"/>
      <c r="AB177" s="91"/>
      <c r="AC177" s="91"/>
      <c r="AD177" s="91">
        <f>SUM(R177:AC177)</f>
        <v>3252233.0500000003</v>
      </c>
      <c r="AE177" s="92"/>
      <c r="AF177" s="95"/>
    </row>
    <row r="195" spans="1:32"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72">
        <v>2025</v>
      </c>
      <c r="O195" s="86"/>
      <c r="P195" s="108"/>
      <c r="Q195" s="88"/>
      <c r="R195" s="81" t="s">
        <v>212</v>
      </c>
      <c r="S195" s="70" t="s">
        <v>213</v>
      </c>
      <c r="T195" s="70" t="s">
        <v>214</v>
      </c>
      <c r="U195" s="70" t="s">
        <v>215</v>
      </c>
      <c r="V195" s="70" t="s">
        <v>216</v>
      </c>
      <c r="W195" s="70" t="s">
        <v>217</v>
      </c>
      <c r="X195" s="70" t="s">
        <v>218</v>
      </c>
      <c r="Y195" s="70" t="s">
        <v>219</v>
      </c>
      <c r="Z195" s="70" t="s">
        <v>220</v>
      </c>
      <c r="AA195" s="76" t="s">
        <v>225</v>
      </c>
      <c r="AB195" s="76" t="s">
        <v>226</v>
      </c>
      <c r="AC195" s="76" t="s">
        <v>227</v>
      </c>
      <c r="AD195" s="83" t="s">
        <v>230</v>
      </c>
    </row>
    <row r="196" spans="1:32"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v>0</v>
      </c>
      <c r="M196" s="97">
        <v>0</v>
      </c>
      <c r="N196" s="97">
        <f>AD196</f>
        <v>0</v>
      </c>
      <c r="O196" s="99"/>
      <c r="P196" s="107"/>
      <c r="Q196" s="93"/>
      <c r="R196" s="94"/>
      <c r="S196" s="91"/>
      <c r="T196" s="91"/>
      <c r="U196" s="91"/>
      <c r="V196" s="91"/>
      <c r="W196" s="91"/>
      <c r="X196" s="91"/>
      <c r="Y196" s="91"/>
      <c r="Z196" s="91"/>
      <c r="AA196" s="91"/>
      <c r="AB196" s="91"/>
      <c r="AC196" s="91"/>
      <c r="AD196" s="91">
        <f>SUM(R196:AC196)</f>
        <v>0</v>
      </c>
      <c r="AE196" s="92"/>
      <c r="AF196" s="95">
        <f>AD196-AE196</f>
        <v>0</v>
      </c>
    </row>
    <row r="214" spans="1:32"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72">
        <v>2025</v>
      </c>
      <c r="O214" s="86"/>
      <c r="P214" s="108"/>
      <c r="Q214" s="88"/>
      <c r="R214" s="81" t="s">
        <v>212</v>
      </c>
      <c r="S214" s="70" t="s">
        <v>213</v>
      </c>
      <c r="T214" s="70" t="s">
        <v>214</v>
      </c>
      <c r="U214" s="70" t="s">
        <v>215</v>
      </c>
      <c r="V214" s="70" t="s">
        <v>216</v>
      </c>
      <c r="W214" s="70" t="s">
        <v>217</v>
      </c>
      <c r="X214" s="70" t="s">
        <v>218</v>
      </c>
      <c r="Y214" s="70" t="s">
        <v>219</v>
      </c>
      <c r="Z214" s="70" t="s">
        <v>220</v>
      </c>
      <c r="AA214" s="76" t="s">
        <v>225</v>
      </c>
      <c r="AB214" s="76" t="s">
        <v>226</v>
      </c>
      <c r="AC214" s="76" t="s">
        <v>227</v>
      </c>
      <c r="AD214" s="83" t="s">
        <v>230</v>
      </c>
    </row>
    <row r="215" spans="1:32"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v>35708030.790000007</v>
      </c>
      <c r="M215" s="97">
        <v>52173456.75</v>
      </c>
      <c r="N215" s="97">
        <f>AD215</f>
        <v>21948655.550000001</v>
      </c>
      <c r="O215" s="99"/>
      <c r="P215" s="107"/>
      <c r="Q215" s="93"/>
      <c r="R215" s="113">
        <v>8833966.4600000009</v>
      </c>
      <c r="S215" s="91">
        <v>6885739.5899999999</v>
      </c>
      <c r="T215" s="91">
        <v>2401994.4</v>
      </c>
      <c r="U215" s="91">
        <v>3826955.1</v>
      </c>
      <c r="V215" s="91"/>
      <c r="W215" s="91"/>
      <c r="X215" s="91"/>
      <c r="Y215" s="91"/>
      <c r="Z215" s="91"/>
      <c r="AA215" s="91"/>
      <c r="AB215" s="91"/>
      <c r="AC215" s="91"/>
      <c r="AD215" s="91">
        <f>SUM(R215:AC215)</f>
        <v>21948655.550000001</v>
      </c>
      <c r="AE215" s="92"/>
      <c r="AF215" s="95"/>
    </row>
    <row r="216" spans="1:32" x14ac:dyDescent="0.25">
      <c r="AE216" s="77"/>
    </row>
    <row r="233" spans="1:32"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72">
        <v>2025</v>
      </c>
      <c r="O233" s="86"/>
      <c r="P233" s="108"/>
      <c r="Q233" s="88"/>
      <c r="R233" s="81" t="s">
        <v>212</v>
      </c>
      <c r="S233" s="70" t="s">
        <v>213</v>
      </c>
      <c r="T233" s="70" t="s">
        <v>214</v>
      </c>
      <c r="U233" s="70" t="s">
        <v>215</v>
      </c>
      <c r="V233" s="70" t="s">
        <v>216</v>
      </c>
      <c r="W233" s="70" t="s">
        <v>217</v>
      </c>
      <c r="X233" s="70" t="s">
        <v>218</v>
      </c>
      <c r="Y233" s="70" t="s">
        <v>219</v>
      </c>
      <c r="Z233" s="70" t="s">
        <v>220</v>
      </c>
      <c r="AA233" s="76" t="s">
        <v>225</v>
      </c>
      <c r="AB233" s="76" t="s">
        <v>226</v>
      </c>
      <c r="AC233" s="76" t="s">
        <v>227</v>
      </c>
      <c r="AD233" s="83" t="s">
        <v>230</v>
      </c>
    </row>
    <row r="234" spans="1:32"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v>997448330.63</v>
      </c>
      <c r="M234" s="97">
        <v>994859428</v>
      </c>
      <c r="N234" s="97">
        <f>AD234</f>
        <v>381723049</v>
      </c>
      <c r="O234" s="99"/>
      <c r="P234" s="107"/>
      <c r="Q234" s="93"/>
      <c r="R234" s="111">
        <v>80513069</v>
      </c>
      <c r="S234" s="91">
        <v>88362237</v>
      </c>
      <c r="T234" s="91">
        <v>88569432</v>
      </c>
      <c r="U234" s="91">
        <v>124278311</v>
      </c>
      <c r="V234" s="91"/>
      <c r="W234" s="91"/>
      <c r="X234" s="91"/>
      <c r="Y234" s="91"/>
      <c r="Z234" s="91"/>
      <c r="AA234" s="91"/>
      <c r="AB234" s="91"/>
      <c r="AC234" s="91"/>
      <c r="AD234" s="91">
        <f>SUM(R234:AC234)</f>
        <v>381723049</v>
      </c>
      <c r="AE234" s="92"/>
      <c r="AF234" s="95"/>
    </row>
    <row r="235" spans="1:32" x14ac:dyDescent="0.25">
      <c r="AE235" s="77"/>
    </row>
    <row r="255" spans="1:32"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72">
        <v>2025</v>
      </c>
      <c r="O255" s="86"/>
      <c r="P255" s="108"/>
      <c r="Q255" s="88"/>
      <c r="R255" s="81" t="s">
        <v>212</v>
      </c>
      <c r="S255" s="70" t="s">
        <v>213</v>
      </c>
      <c r="T255" s="70" t="s">
        <v>214</v>
      </c>
      <c r="U255" s="70" t="s">
        <v>215</v>
      </c>
      <c r="V255" s="70" t="s">
        <v>216</v>
      </c>
      <c r="W255" s="70" t="s">
        <v>217</v>
      </c>
      <c r="X255" s="70" t="s">
        <v>218</v>
      </c>
      <c r="Y255" s="70" t="s">
        <v>219</v>
      </c>
      <c r="Z255" s="70" t="s">
        <v>220</v>
      </c>
      <c r="AA255" s="76" t="s">
        <v>225</v>
      </c>
      <c r="AB255" s="76" t="s">
        <v>226</v>
      </c>
      <c r="AC255" s="76" t="s">
        <v>227</v>
      </c>
      <c r="AD255" s="83" t="s">
        <v>230</v>
      </c>
    </row>
    <row r="256" spans="1:32"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v>537046097</v>
      </c>
      <c r="M256" s="97">
        <v>535354777.79000002</v>
      </c>
      <c r="N256" s="97">
        <f>AD256</f>
        <v>191929044.98999998</v>
      </c>
      <c r="O256" s="99"/>
      <c r="P256" s="107"/>
      <c r="Q256" s="93"/>
      <c r="R256" s="111">
        <v>36761683.600000001</v>
      </c>
      <c r="S256" s="91">
        <v>59921897.219999999</v>
      </c>
      <c r="T256" s="91">
        <v>47621584.039999999</v>
      </c>
      <c r="U256" s="91">
        <v>47623880.130000003</v>
      </c>
      <c r="V256" s="91"/>
      <c r="W256" s="91"/>
      <c r="X256" s="91"/>
      <c r="Y256" s="91"/>
      <c r="Z256" s="91"/>
      <c r="AA256" s="91"/>
      <c r="AB256" s="91"/>
      <c r="AC256" s="91"/>
      <c r="AD256" s="91">
        <f>SUM(R256:AC256)</f>
        <v>191929044.98999998</v>
      </c>
      <c r="AE256" s="92"/>
      <c r="AF256" s="95"/>
    </row>
    <row r="258" spans="31:31" x14ac:dyDescent="0.25">
      <c r="AE258" s="77"/>
    </row>
    <row r="259" spans="31:31" x14ac:dyDescent="0.25">
      <c r="AE259" s="77"/>
    </row>
    <row r="260" spans="31:31" x14ac:dyDescent="0.25">
      <c r="AE260" s="77"/>
    </row>
    <row r="274" spans="1:36"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72">
        <v>2025</v>
      </c>
      <c r="O274" s="86"/>
      <c r="P274" s="108"/>
      <c r="Q274" s="88"/>
      <c r="R274" s="81" t="s">
        <v>212</v>
      </c>
      <c r="S274" s="70" t="s">
        <v>213</v>
      </c>
      <c r="T274" s="70" t="s">
        <v>214</v>
      </c>
      <c r="U274" s="70" t="s">
        <v>215</v>
      </c>
      <c r="V274" s="70" t="s">
        <v>216</v>
      </c>
      <c r="W274" s="70" t="s">
        <v>217</v>
      </c>
      <c r="X274" s="70" t="s">
        <v>218</v>
      </c>
      <c r="Y274" s="70" t="s">
        <v>219</v>
      </c>
      <c r="Z274" s="70" t="s">
        <v>220</v>
      </c>
      <c r="AA274" s="76" t="s">
        <v>225</v>
      </c>
      <c r="AB274" s="76" t="s">
        <v>226</v>
      </c>
      <c r="AC274" s="76" t="s">
        <v>227</v>
      </c>
      <c r="AD274" s="83" t="s">
        <v>230</v>
      </c>
    </row>
    <row r="275" spans="1:36"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v>82756386.079999998</v>
      </c>
      <c r="M275" s="97">
        <v>94722712.139999986</v>
      </c>
      <c r="N275" s="97">
        <f>AD275</f>
        <v>13189791.529999999</v>
      </c>
      <c r="O275" s="99"/>
      <c r="P275" s="107"/>
      <c r="Q275" s="93"/>
      <c r="R275" s="111">
        <v>465563.76</v>
      </c>
      <c r="S275" s="91">
        <v>4639325.71</v>
      </c>
      <c r="T275" s="91">
        <v>2432354.67</v>
      </c>
      <c r="U275" s="91">
        <v>5652547.3899999997</v>
      </c>
      <c r="V275" s="91"/>
      <c r="W275" s="91"/>
      <c r="X275" s="91"/>
      <c r="Y275" s="91"/>
      <c r="Z275" s="91"/>
      <c r="AA275" s="91"/>
      <c r="AB275" s="91"/>
      <c r="AC275" s="91"/>
      <c r="AD275" s="91">
        <f>SUM(R275:AC275)</f>
        <v>13189791.529999999</v>
      </c>
      <c r="AE275" s="101"/>
      <c r="AF275" s="102"/>
      <c r="AG275" s="102"/>
      <c r="AH275" s="102"/>
      <c r="AI275" s="102"/>
      <c r="AJ275" s="102"/>
    </row>
    <row r="293" spans="1:31"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72">
        <v>2025</v>
      </c>
      <c r="O293" s="86"/>
      <c r="P293" s="108"/>
      <c r="Q293" s="88"/>
      <c r="R293" s="81" t="s">
        <v>212</v>
      </c>
      <c r="S293" s="70" t="s">
        <v>213</v>
      </c>
      <c r="T293" s="70" t="s">
        <v>214</v>
      </c>
      <c r="U293" s="70" t="s">
        <v>215</v>
      </c>
      <c r="V293" s="70" t="s">
        <v>216</v>
      </c>
      <c r="W293" s="70" t="s">
        <v>217</v>
      </c>
      <c r="X293" s="70" t="s">
        <v>218</v>
      </c>
      <c r="Y293" s="70" t="s">
        <v>219</v>
      </c>
      <c r="Z293" s="70" t="s">
        <v>220</v>
      </c>
      <c r="AA293" s="76" t="s">
        <v>225</v>
      </c>
      <c r="AB293" s="76" t="s">
        <v>226</v>
      </c>
      <c r="AC293" s="76" t="s">
        <v>227</v>
      </c>
      <c r="AD293" s="83" t="s">
        <v>230</v>
      </c>
    </row>
    <row r="294" spans="1:31"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v>0</v>
      </c>
      <c r="M294" s="97">
        <v>0</v>
      </c>
      <c r="N294" s="97">
        <f>AD294</f>
        <v>0</v>
      </c>
      <c r="O294" s="99"/>
      <c r="P294" s="107"/>
      <c r="Q294" s="93"/>
      <c r="R294" s="94"/>
      <c r="S294" s="91"/>
      <c r="T294" s="91"/>
      <c r="U294" s="91"/>
      <c r="V294" s="91"/>
      <c r="W294" s="91"/>
      <c r="X294" s="91"/>
      <c r="Y294" s="91"/>
      <c r="Z294" s="91"/>
      <c r="AA294" s="91"/>
      <c r="AB294" s="91"/>
      <c r="AC294" s="91"/>
      <c r="AD294" s="91">
        <f>SUM(R294:AC294)</f>
        <v>0</v>
      </c>
      <c r="AE294" s="100"/>
    </row>
    <row r="316" spans="1:31"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72">
        <v>2025</v>
      </c>
      <c r="O316" s="86"/>
      <c r="P316" s="108"/>
      <c r="Q316" s="88"/>
      <c r="R316" s="81" t="s">
        <v>212</v>
      </c>
      <c r="S316" s="70" t="s">
        <v>213</v>
      </c>
      <c r="T316" s="70" t="s">
        <v>214</v>
      </c>
      <c r="U316" s="70" t="s">
        <v>215</v>
      </c>
      <c r="V316" s="70" t="s">
        <v>216</v>
      </c>
      <c r="W316" s="70" t="s">
        <v>217</v>
      </c>
      <c r="X316" s="70" t="s">
        <v>218</v>
      </c>
      <c r="Y316" s="70" t="s">
        <v>219</v>
      </c>
      <c r="Z316" s="70" t="s">
        <v>220</v>
      </c>
      <c r="AA316" s="76" t="s">
        <v>225</v>
      </c>
      <c r="AB316" s="76" t="s">
        <v>226</v>
      </c>
      <c r="AC316" s="76" t="s">
        <v>227</v>
      </c>
      <c r="AD316" s="83" t="s">
        <v>230</v>
      </c>
    </row>
    <row r="317" spans="1:31" s="96" customFormat="1" x14ac:dyDescent="0.25">
      <c r="A317" s="90" t="s">
        <v>221</v>
      </c>
      <c r="B317" s="91"/>
      <c r="C317" s="91"/>
      <c r="D317" s="91"/>
      <c r="E317" s="91"/>
      <c r="F317" s="97"/>
      <c r="G317" s="98"/>
      <c r="H317" s="98"/>
      <c r="I317" s="98">
        <v>8866.51</v>
      </c>
      <c r="J317" s="98">
        <v>0</v>
      </c>
      <c r="K317" s="98">
        <v>0</v>
      </c>
      <c r="L317" s="98">
        <v>0</v>
      </c>
      <c r="M317" s="97">
        <v>0</v>
      </c>
      <c r="N317" s="97">
        <f>AD317</f>
        <v>0</v>
      </c>
      <c r="O317" s="99"/>
      <c r="P317" s="107"/>
      <c r="Q317" s="93"/>
      <c r="R317" s="94"/>
      <c r="S317" s="91"/>
      <c r="T317" s="91"/>
      <c r="U317" s="91"/>
      <c r="V317" s="91"/>
      <c r="W317" s="91"/>
      <c r="X317" s="91"/>
      <c r="Y317" s="91"/>
      <c r="Z317" s="91"/>
      <c r="AA317" s="91"/>
      <c r="AB317" s="91"/>
      <c r="AC317" s="91"/>
      <c r="AD317" s="91">
        <f>SUM(R317:AC317)</f>
        <v>0</v>
      </c>
    </row>
    <row r="318" spans="1:31" s="66" customFormat="1" x14ac:dyDescent="0.25">
      <c r="B318" s="65"/>
      <c r="C318" s="65"/>
      <c r="D318" s="65"/>
      <c r="E318" s="65"/>
      <c r="F318" s="78"/>
      <c r="G318" s="78"/>
      <c r="H318" s="78"/>
      <c r="I318" s="78"/>
      <c r="J318" s="78"/>
      <c r="K318" s="85"/>
      <c r="L318" s="78"/>
      <c r="M318" s="78"/>
      <c r="N318" s="78"/>
      <c r="O318" s="78"/>
      <c r="P318" s="107"/>
      <c r="Q318" s="84"/>
      <c r="R318" s="67"/>
      <c r="S318" s="65"/>
      <c r="T318" s="65"/>
      <c r="U318" s="65"/>
      <c r="V318" s="65"/>
      <c r="W318" s="65"/>
      <c r="X318" s="65"/>
      <c r="Y318" s="65"/>
      <c r="Z318" s="65"/>
      <c r="AA318" s="65"/>
      <c r="AB318" s="65"/>
      <c r="AC318" s="65"/>
      <c r="AD318" s="79"/>
      <c r="AE318"/>
    </row>
    <row r="319" spans="1:31" x14ac:dyDescent="0.25">
      <c r="B319" s="84"/>
      <c r="C319" s="84"/>
      <c r="D319" s="84"/>
      <c r="E319" s="84"/>
      <c r="F319" s="85"/>
      <c r="G319" s="85"/>
      <c r="H319" s="85"/>
      <c r="I319" s="85"/>
      <c r="J319" s="85"/>
      <c r="K319" s="85"/>
      <c r="L319" s="85"/>
      <c r="M319" s="85"/>
      <c r="N319" s="85"/>
      <c r="O319" s="85"/>
      <c r="P319" s="107"/>
      <c r="Q319" s="84"/>
      <c r="R319" s="84"/>
      <c r="S319" s="84"/>
      <c r="T319" s="84"/>
      <c r="U319" s="84"/>
      <c r="V319" s="84"/>
      <c r="W319" s="84"/>
      <c r="X319" s="84"/>
      <c r="Y319" s="84"/>
      <c r="Z319" s="84"/>
      <c r="AA319" s="84"/>
      <c r="AB319" s="84"/>
      <c r="AC319" s="84"/>
      <c r="AD319" s="82"/>
    </row>
    <row r="320" spans="1:31" x14ac:dyDescent="0.25">
      <c r="B320" s="84"/>
      <c r="C320" s="84"/>
      <c r="D320" s="84"/>
      <c r="E320" s="84"/>
      <c r="F320" s="85"/>
      <c r="G320" s="85"/>
      <c r="H320" s="85"/>
      <c r="I320" s="85"/>
      <c r="J320" s="85"/>
      <c r="K320" s="85"/>
      <c r="L320" s="85"/>
      <c r="M320" s="85"/>
      <c r="N320" s="85"/>
      <c r="O320" s="85"/>
      <c r="P320" s="107"/>
      <c r="Q320" s="84"/>
      <c r="R320" s="84"/>
      <c r="S320" s="84"/>
      <c r="T320" s="84"/>
      <c r="U320" s="84"/>
      <c r="V320" s="84"/>
      <c r="W320" s="84"/>
      <c r="X320" s="84"/>
      <c r="Y320" s="84"/>
      <c r="Z320" s="84"/>
      <c r="AA320" s="84"/>
      <c r="AB320" s="84"/>
      <c r="AC320" s="84"/>
      <c r="AD320" s="82"/>
    </row>
    <row r="333" spans="1:35"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72">
        <v>2025</v>
      </c>
      <c r="O333" s="86"/>
      <c r="P333" s="108"/>
      <c r="Q333" s="88"/>
      <c r="R333" s="81" t="s">
        <v>212</v>
      </c>
      <c r="S333" s="70" t="s">
        <v>213</v>
      </c>
      <c r="T333" s="70" t="s">
        <v>214</v>
      </c>
      <c r="U333" s="70" t="s">
        <v>215</v>
      </c>
      <c r="V333" s="70" t="s">
        <v>216</v>
      </c>
      <c r="W333" s="70" t="s">
        <v>217</v>
      </c>
      <c r="X333" s="70" t="s">
        <v>218</v>
      </c>
      <c r="Y333" s="70" t="s">
        <v>219</v>
      </c>
      <c r="Z333" s="70" t="s">
        <v>220</v>
      </c>
      <c r="AA333" s="76" t="s">
        <v>225</v>
      </c>
      <c r="AB333" s="76" t="s">
        <v>226</v>
      </c>
      <c r="AC333" s="76" t="s">
        <v>227</v>
      </c>
      <c r="AD333" s="83" t="s">
        <v>230</v>
      </c>
      <c r="AF333" s="77"/>
    </row>
    <row r="334" spans="1:35"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v>2199872603.3000002</v>
      </c>
      <c r="M334" s="91">
        <f>SUM(M25+M44+M63+M82+M101+M120+M139+M158+M177+M196+M215+M234+M256+M275+M294+M317 )</f>
        <v>2219032597.8499999</v>
      </c>
      <c r="N334" s="91">
        <f>AD334</f>
        <v>914374351.95999992</v>
      </c>
      <c r="O334" s="92"/>
      <c r="P334" s="107"/>
      <c r="Q334" s="93"/>
      <c r="R334" s="111">
        <f t="shared" ref="R334:AC334" si="0">R6+R25+R44+R63+R82+R101+R120+R139+R158+R177+R196+R215+R234+R256+R275+R294+R317</f>
        <v>267592559.86999997</v>
      </c>
      <c r="S334" s="111">
        <f t="shared" si="0"/>
        <v>244435912.38</v>
      </c>
      <c r="T334" s="111">
        <f t="shared" si="0"/>
        <v>193723856.17999998</v>
      </c>
      <c r="U334" s="111">
        <f t="shared" si="0"/>
        <v>208622023.52999997</v>
      </c>
      <c r="V334" s="111">
        <f t="shared" si="0"/>
        <v>0</v>
      </c>
      <c r="W334" s="111">
        <f t="shared" si="0"/>
        <v>0</v>
      </c>
      <c r="X334" s="111">
        <f t="shared" si="0"/>
        <v>0</v>
      </c>
      <c r="Y334" s="111">
        <f t="shared" si="0"/>
        <v>0</v>
      </c>
      <c r="Z334" s="111">
        <f t="shared" si="0"/>
        <v>0</v>
      </c>
      <c r="AA334" s="111">
        <f t="shared" si="0"/>
        <v>0</v>
      </c>
      <c r="AB334" s="111">
        <f t="shared" si="0"/>
        <v>0</v>
      </c>
      <c r="AC334" s="111">
        <f t="shared" si="0"/>
        <v>0</v>
      </c>
      <c r="AD334" s="91">
        <f>SUM(R334:AC334)</f>
        <v>914374351.95999992</v>
      </c>
      <c r="AE334" s="95"/>
    </row>
    <row r="335" spans="1:35" x14ac:dyDescent="0.25">
      <c r="AF335" s="77"/>
    </row>
    <row r="336" spans="1:35" x14ac:dyDescent="0.25">
      <c r="AE336" s="109"/>
      <c r="AF336" s="109"/>
      <c r="AG336" s="110"/>
      <c r="AH336" s="110"/>
      <c r="AI336" s="110"/>
    </row>
    <row r="337" spans="30:31" x14ac:dyDescent="0.25">
      <c r="AE337" s="77"/>
    </row>
    <row r="338" spans="30:31" x14ac:dyDescent="0.25">
      <c r="AE338" s="77"/>
    </row>
    <row r="340" spans="30:31" x14ac:dyDescent="0.25">
      <c r="AD340" s="64">
        <f>AD339/9</f>
        <v>0</v>
      </c>
    </row>
    <row r="341" spans="30:31" x14ac:dyDescent="0.25">
      <c r="AE341" s="77"/>
    </row>
  </sheetData>
  <mergeCells count="1">
    <mergeCell ref="R3:T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2025-06-23T18:41:09Z</dcterms:modified>
</cp:coreProperties>
</file>