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1\"/>
    </mc:Choice>
  </mc:AlternateContent>
  <xr:revisionPtr revIDLastSave="0" documentId="8_{C081FFA7-21BB-4964-A25F-CAF6E4CACE29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3" i="3" l="1"/>
  <c r="N108" i="3"/>
  <c r="N114" i="3" s="1"/>
  <c r="N103" i="3"/>
  <c r="N99" i="3"/>
  <c r="M113" i="3"/>
  <c r="M108" i="3"/>
  <c r="M114" i="3" s="1"/>
  <c r="M103" i="3"/>
  <c r="M99" i="3"/>
  <c r="L113" i="3"/>
  <c r="L108" i="3"/>
  <c r="L114" i="3" s="1"/>
  <c r="L103" i="3"/>
  <c r="L99" i="3"/>
  <c r="J114" i="3"/>
  <c r="J108" i="3"/>
  <c r="J113" i="3"/>
  <c r="J103" i="3"/>
  <c r="J99" i="3"/>
  <c r="J71" i="3"/>
  <c r="J81" i="3" s="1"/>
  <c r="J62" i="3"/>
  <c r="J83" i="3" s="1"/>
  <c r="J56" i="3"/>
  <c r="J39" i="3"/>
  <c r="J20" i="3"/>
  <c r="J41" i="3" s="1"/>
  <c r="K113" i="3"/>
  <c r="K108" i="3"/>
  <c r="K114" i="3" s="1"/>
  <c r="K99" i="3"/>
  <c r="I99" i="3"/>
  <c r="K103" i="3"/>
  <c r="K81" i="3"/>
  <c r="K71" i="3"/>
  <c r="K62" i="3"/>
  <c r="K83" i="3" s="1"/>
  <c r="K56" i="3"/>
  <c r="K39" i="3"/>
  <c r="K20" i="3"/>
  <c r="L81" i="3"/>
  <c r="L71" i="3"/>
  <c r="L62" i="3"/>
  <c r="L56" i="3"/>
  <c r="L39" i="3"/>
  <c r="L20" i="3"/>
  <c r="L41" i="3" s="1"/>
  <c r="M71" i="3"/>
  <c r="M81" i="3" s="1"/>
  <c r="M56" i="3"/>
  <c r="M62" i="3" s="1"/>
  <c r="M39" i="3"/>
  <c r="M20" i="3"/>
  <c r="M41" i="3" s="1"/>
  <c r="N71" i="3"/>
  <c r="N81" i="3" s="1"/>
  <c r="N62" i="3"/>
  <c r="N56" i="3"/>
  <c r="N41" i="3"/>
  <c r="N39" i="3"/>
  <c r="N20" i="3"/>
  <c r="L83" i="3" l="1"/>
  <c r="L84" i="3" s="1"/>
  <c r="K41" i="3"/>
  <c r="M83" i="3"/>
  <c r="M84" i="3" s="1"/>
  <c r="N83" i="3"/>
  <c r="N84" i="3" s="1"/>
  <c r="O113" i="3"/>
  <c r="O108" i="3"/>
  <c r="O103" i="3"/>
  <c r="O99" i="3"/>
  <c r="O71" i="3"/>
  <c r="O81" i="3" s="1"/>
  <c r="O56" i="3"/>
  <c r="O62" i="3" s="1"/>
  <c r="O39" i="3"/>
  <c r="O20" i="3"/>
  <c r="O41" i="3" s="1"/>
  <c r="P113" i="3"/>
  <c r="P108" i="3"/>
  <c r="P103" i="3"/>
  <c r="P99" i="3"/>
  <c r="P71" i="3"/>
  <c r="P81" i="3" s="1"/>
  <c r="P56" i="3"/>
  <c r="P62" i="3" s="1"/>
  <c r="P39" i="3"/>
  <c r="P20" i="3"/>
  <c r="P41" i="3" s="1"/>
  <c r="Q113" i="3"/>
  <c r="Q108" i="3"/>
  <c r="Q103" i="3"/>
  <c r="Q99" i="3"/>
  <c r="Q71" i="3"/>
  <c r="Q81" i="3" s="1"/>
  <c r="Q56" i="3"/>
  <c r="Q62" i="3" s="1"/>
  <c r="Q39" i="3"/>
  <c r="Q20" i="3"/>
  <c r="R113" i="3"/>
  <c r="R108" i="3"/>
  <c r="R103" i="3"/>
  <c r="R99" i="3"/>
  <c r="R71" i="3"/>
  <c r="R81" i="3" s="1"/>
  <c r="R56" i="3"/>
  <c r="R62" i="3" s="1"/>
  <c r="R39" i="3"/>
  <c r="R20" i="3"/>
  <c r="O83" i="3" l="1"/>
  <c r="O84" i="3" s="1"/>
  <c r="Q83" i="3"/>
  <c r="P83" i="3"/>
  <c r="Q41" i="3"/>
  <c r="R41" i="3"/>
  <c r="R83" i="3"/>
  <c r="S113" i="3"/>
  <c r="S108" i="3"/>
  <c r="S103" i="3"/>
  <c r="H103" i="3"/>
  <c r="S99" i="3"/>
  <c r="S71" i="3"/>
  <c r="S81" i="3" s="1"/>
  <c r="S56" i="3"/>
  <c r="S62" i="3" s="1"/>
  <c r="S37" i="3"/>
  <c r="S36" i="3"/>
  <c r="S20" i="3"/>
  <c r="Q84" i="3" l="1"/>
  <c r="R84" i="3"/>
  <c r="S39" i="3"/>
  <c r="S41" i="3" s="1"/>
  <c r="S83" i="3"/>
  <c r="S84" i="3" l="1"/>
  <c r="I113" i="3"/>
  <c r="H113" i="3"/>
  <c r="I108" i="3"/>
  <c r="I103" i="3"/>
  <c r="I71" i="3"/>
  <c r="I81" i="3" s="1"/>
  <c r="I56" i="3"/>
  <c r="I62" i="3" s="1"/>
  <c r="I39" i="3"/>
  <c r="I20" i="3"/>
  <c r="I114" i="3" l="1"/>
  <c r="I41" i="3"/>
  <c r="I83" i="3"/>
  <c r="H17" i="3" l="1"/>
  <c r="H39" i="3" l="1"/>
  <c r="H56" i="3" l="1"/>
  <c r="H20" i="3"/>
  <c r="H41" i="3" s="1"/>
  <c r="H62" i="3" l="1"/>
  <c r="H71" i="3"/>
  <c r="H81" i="3" s="1"/>
  <c r="H99" i="3"/>
  <c r="H108" i="3"/>
  <c r="H114" i="3" s="1"/>
  <c r="H83" i="3" l="1"/>
  <c r="H84" i="3" s="1"/>
  <c r="G20" i="3"/>
  <c r="C71" i="3" l="1"/>
  <c r="C81" i="3" s="1"/>
  <c r="D71" i="3"/>
  <c r="D81" i="3" s="1"/>
  <c r="E71" i="3"/>
  <c r="E81" i="3" s="1"/>
  <c r="F71" i="3"/>
  <c r="F81" i="3" s="1"/>
  <c r="G71" i="3"/>
  <c r="G81" i="3" s="1"/>
  <c r="B71" i="3"/>
  <c r="B81" i="3" s="1"/>
  <c r="F103" i="3" l="1"/>
  <c r="G39" i="3"/>
  <c r="G41" i="3" s="1"/>
  <c r="G113" i="3" l="1"/>
  <c r="G108" i="3"/>
  <c r="G103" i="3"/>
  <c r="G99" i="3"/>
  <c r="G56" i="3"/>
  <c r="G62" i="3" s="1"/>
  <c r="G114" i="3" l="1"/>
  <c r="G83" i="3"/>
  <c r="G84" i="3" l="1"/>
  <c r="E113" i="3" l="1"/>
  <c r="E108" i="3"/>
  <c r="E103" i="3"/>
  <c r="E99" i="3"/>
  <c r="E56" i="3"/>
  <c r="E62" i="3" s="1"/>
  <c r="E39" i="3"/>
  <c r="E20" i="3"/>
  <c r="E104" i="3" l="1"/>
  <c r="E41" i="3"/>
  <c r="E83" i="3"/>
  <c r="C84" i="3"/>
  <c r="B84" i="3"/>
  <c r="E84" i="3" l="1"/>
  <c r="B113" i="3" l="1"/>
  <c r="B108" i="3"/>
  <c r="B99" i="3"/>
  <c r="C99" i="3"/>
  <c r="C113" i="3"/>
  <c r="C108" i="3"/>
  <c r="C103" i="3"/>
  <c r="B103" i="3"/>
  <c r="D103" i="3"/>
  <c r="D99" i="3"/>
  <c r="D113" i="3"/>
  <c r="D108" i="3"/>
  <c r="D56" i="3"/>
  <c r="D62" i="3" s="1"/>
  <c r="D83" i="3" s="1"/>
  <c r="D84" i="3" s="1"/>
  <c r="B104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<sst xmlns="http://schemas.openxmlformats.org/spreadsheetml/2006/main" count="1020" uniqueCount="265">
  <si>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</si>
  <si>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</si>
  <si>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</si>
  <si>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</si>
  <si>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</si>
  <si>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</si>
  <si>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</si>
  <si>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</si>
  <si>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</si>
  <si>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</si>
  <si>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</si>
  <si>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</si>
  <si>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</si>
  <si>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</si>
  <si>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</si>
  <si>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</si>
  <si>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</si>
  <si>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</si>
  <si>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</si>
  <si>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</si>
  <si>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</si>
  <si>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</si>
  <si>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</si>
  <si>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</si>
  <si>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</si>
  <si>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</si>
  <si>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</si>
  <si>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</si>
  <si>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</si>
  <si>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</si>
  <si>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</si>
  <si>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</si>
  <si>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</si>
  <si>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</si>
  <si>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</si>
  <si>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</si>
  <si>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</si>
  <si>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</si>
  <si>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</si>
  <si>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</si>
  <si>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</si>
  <si>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</si>
  <si>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</si>
  <si>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</si>
  <si>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</si>
  <si>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</si>
  <si>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</si>
  <si>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</si>
  <si>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</si>
  <si>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</si>
  <si>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</si>
  <si>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</si>
  <si>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</si>
  <si>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</si>
  <si>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</si>
  <si>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</si>
  <si>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</si>
  <si>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</si>
  <si>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</si>
  <si>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</si>
  <si>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</si>
  <si>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</si>
  <si>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</si>
  <si>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</si>
  <si>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</si>
  <si>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</si>
  <si>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</si>
  <si>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</si>
  <si>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</si>
  <si>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</si>
  <si>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</si>
  <si>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</si>
  <si>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</si>
  <si>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</si>
  <si>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</si>
  <si>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</si>
  <si>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</si>
  <si>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</si>
  <si>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</si>
  <si>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</si>
  <si>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</si>
  <si>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</si>
  <si>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</si>
  <si>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</si>
  <si>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</si>
  <si>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</si>
  <si>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</si>
  <si>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</si>
  <si>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</si>
  <si>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</si>
  <si>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</si>
  <si>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</si>
  <si>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</si>
  <si>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</si>
  <si>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</si>
  <si>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</si>
  <si>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</si>
  <si>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</si>
  <si>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</si>
  <si>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</si>
  <si>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</si>
  <si>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</si>
  <si>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</si>
  <si>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</si>
  <si>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</si>
  <si>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</si>
  <si>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</si>
  <si>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</si>
  <si>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</si>
  <si>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</si>
  <si>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</si>
  <si>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</si>
  <si>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</si>
  <si>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</si>
  <si>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</si>
  <si>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</si>
  <si>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</si>
  <si>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</si>
  <si>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</si>
  <si>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</si>
  <si>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</si>
  <si>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</si>
  <si>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</si>
  <si>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</si>
  <si>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</si>
  <si>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</si>
  <si>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</si>
  <si>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</si>
  <si>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</si>
  <si>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</si>
  <si>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</si>
  <si>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</si>
  <si>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</si>
  <si>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</si>
  <si>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</si>
  <si>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</si>
  <si>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</si>
  <si>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</si>
  <si>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</si>
  <si>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</si>
  <si>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</si>
  <si>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</si>
  <si>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</si>
  <si>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</si>
  <si>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</si>
  <si>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</si>
  <si>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</si>
  <si>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</si>
  <si>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</si>
  <si>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</si>
  <si>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</si>
  <si>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</si>
  <si>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</si>
  <si>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</si>
  <si>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</si>
  <si>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</si>
  <si>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</si>
  <si>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</si>
  <si>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</si>
  <si>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</si>
  <si>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</si>
  <si>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</si>
  <si>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</si>
  <si>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</si>
  <si>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</si>
  <si>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</si>
  <si>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</si>
  <si>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</si>
  <si>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</si>
  <si>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</si>
  <si>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</si>
  <si>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</si>
  <si>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</si>
  <si>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</si>
  <si>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</si>
  <si>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</si>
  <si>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</si>
  <si>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</si>
  <si>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</si>
  <si>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</si>
  <si>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</si>
  <si>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</si>
  <si>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</si>
  <si>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</si>
  <si>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</si>
  <si>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</si>
  <si>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</si>
  <si>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</si>
  <si>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</si>
  <si>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</si>
  <si>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</si>
  <si>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</si>
  <si>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</si>
  <si>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</si>
  <si>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</si>
  <si>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</si>
  <si>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</si>
  <si>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</si>
  <si>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</si>
  <si>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</si>
  <si>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</si>
  <si>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</si>
  <si>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</si>
  <si>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</si>
  <si>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</si>
  <si>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</si>
  <si>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</si>
  <si>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</si>
  <si>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</si>
  <si>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</si>
  <si>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</si>
  <si>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</si>
  <si>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</si>
  <si>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</si>
  <si>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</si>
  <si>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</si>
  <si>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</si>
  <si>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</si>
  <si>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</si>
  <si>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</si>
  <si>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</si>
  <si>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</si>
  <si>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</si>
  <si>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</si>
  <si>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</si>
  <si>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</si>
  <si>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</si>
  <si>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</si>
  <si>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</si>
  <si>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</si>
  <si>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</si>
  <si>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</si>
  <si>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</si>
  <si>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</si>
  <si>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</si>
  <si>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</si>
  <si>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</si>
  <si>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</si>
  <si>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</si>
  <si>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</si>
  <si>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</si>
  <si>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</si>
  <si>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</si>
  <si>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</si>
  <si>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</si>
  <si>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</si>
  <si>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</si>
  <si>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</si>
  <si>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</si>
  <si>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</si>
  <si>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</si>
  <si>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</si>
  <si>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</si>
  <si>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</si>
  <si>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</si>
  <si>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</si>
  <si>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</si>
  <si>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octubre 2021</t>
  </si>
  <si>
    <t>Cierre a</t>
  </si>
  <si>
    <t>sept 2021</t>
  </si>
  <si>
    <t xml:space="preserve">Cierre a </t>
  </si>
  <si>
    <t>agosto 2021</t>
  </si>
  <si>
    <t>julio 2021</t>
  </si>
  <si>
    <t>junio 2021</t>
  </si>
  <si>
    <t>a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</si>
</sst>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9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1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2" xfId="1" applyNumberFormat="1" applyFont="1" applyFill="1" applyBorder="1"/>
    <xf numFmtId="43" fontId="8" fillId="2" borderId="17" xfId="1" applyFont="1" applyFill="1" applyBorder="1"/>
    <xf numFmtId="43" fontId="9" fillId="2" borderId="18" xfId="1" applyNumberFormat="1" applyFont="1" applyFill="1" applyBorder="1"/>
    <xf numFmtId="43" fontId="9" fillId="2" borderId="17" xfId="1" applyFont="1" applyFill="1" applyBorder="1"/>
    <xf numFmtId="43" fontId="8" fillId="2" borderId="14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1" xfId="1" applyFont="1" applyFill="1" applyBorder="1"/>
    <xf numFmtId="43" fontId="9" fillId="2" borderId="18" xfId="1" applyFont="1" applyFill="1" applyBorder="1"/>
    <xf numFmtId="43" fontId="3" fillId="0" borderId="20" xfId="1" applyFont="1" applyBorder="1"/>
    <xf numFmtId="43" fontId="3" fillId="0" borderId="18" xfId="1" applyFont="1" applyBorder="1"/>
    <xf numFmtId="43" fontId="9" fillId="2" borderId="20" xfId="1" applyFont="1" applyFill="1" applyBorder="1"/>
    <xf numFmtId="0" fontId="0" fillId="0" borderId="18" xfId="0" applyBorder="1"/>
    <xf numFmtId="0" fontId="0" fillId="0" borderId="15" xfId="0" applyBorder="1"/>
    <xf numFmtId="43" fontId="0" fillId="0" borderId="0" xfId="0" applyNumberFormat="1" applyBorder="1"/>
    <xf numFmtId="0" fontId="2" fillId="0" borderId="16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7" xfId="0" applyBorder="1"/>
    <xf numFmtId="43" fontId="9" fillId="2" borderId="27" xfId="1" applyFont="1" applyFill="1" applyBorder="1"/>
    <xf numFmtId="43" fontId="9" fillId="2" borderId="27" xfId="1" applyNumberFormat="1" applyFont="1" applyFill="1" applyBorder="1"/>
    <xf numFmtId="43" fontId="9" fillId="2" borderId="28" xfId="1" applyNumberFormat="1" applyFont="1" applyFill="1" applyBorder="1"/>
    <xf numFmtId="43" fontId="9" fillId="2" borderId="29" xfId="1" applyNumberFormat="1" applyFont="1" applyFill="1" applyBorder="1"/>
    <xf numFmtId="43" fontId="3" fillId="0" borderId="27" xfId="1" applyNumberFormat="1" applyFont="1" applyBorder="1"/>
    <xf numFmtId="0" fontId="0" fillId="0" borderId="0" xfId="0"/>
    <xf numFmtId="17" fontId="2" fillId="0" borderId="16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6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1" xfId="0" applyNumberFormat="1" applyFont="1" applyBorder="1" applyAlignment="1">
      <alignment horizontal="center"/>
    </xf>
    <xf numFmtId="17" fontId="2" fillId="0" borderId="14" xfId="0" applyNumberFormat="1" applyFont="1" applyBorder="1" applyAlignment="1">
      <alignment horizontal="center"/>
    </xf>
    <xf numFmtId="43" fontId="2" fillId="0" borderId="16" xfId="1" applyFont="1" applyBorder="1"/>
    <xf numFmtId="43" fontId="0" fillId="0" borderId="26" xfId="1" applyFont="1" applyBorder="1"/>
    <xf numFmtId="43" fontId="0" fillId="0" borderId="16" xfId="1" applyFont="1" applyBorder="1"/>
    <xf numFmtId="43" fontId="0" fillId="0" borderId="27" xfId="1" applyFont="1" applyBorder="1"/>
    <xf numFmtId="43" fontId="9" fillId="2" borderId="17" xfId="1" applyNumberFormat="1" applyFont="1" applyFill="1" applyBorder="1"/>
    <xf numFmtId="43" fontId="3" fillId="0" borderId="17" xfId="1" applyNumberFormat="1" applyFont="1" applyBorder="1"/>
    <xf numFmtId="43" fontId="9" fillId="2" borderId="32" xfId="1" applyNumberFormat="1" applyFont="1" applyFill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6" xfId="0" applyBorder="1"/>
    <xf numFmtId="43" fontId="2" fillId="0" borderId="27" xfId="1" applyFont="1" applyBorder="1"/>
    <xf numFmtId="0" fontId="0" fillId="0" borderId="26" xfId="0" applyBorder="1"/>
    <xf numFmtId="43" fontId="0" fillId="0" borderId="25" xfId="0" applyNumberFormat="1" applyBorder="1"/>
    <xf numFmtId="43" fontId="0" fillId="0" borderId="36" xfId="0" applyNumberFormat="1" applyBorder="1"/>
    <xf numFmtId="43" fontId="9" fillId="2" borderId="19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4" xfId="1" applyFont="1" applyBorder="1"/>
    <xf numFmtId="0" fontId="0" fillId="0" borderId="33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0" fontId="0" fillId="0" borderId="10" xfId="0" applyBorder="1"/>
    <xf numFmtId="43" fontId="3" fillId="0" borderId="10" xfId="1" applyFont="1" applyBorder="1"/>
    <xf numFmtId="43" fontId="0" fillId="0" borderId="9" xfId="0" applyNumberFormat="1" applyBorder="1"/>
    <xf numFmtId="43" fontId="3" fillId="0" borderId="33" xfId="1" applyFont="1" applyBorder="1"/>
    <xf numFmtId="43" fontId="4" fillId="0" borderId="33" xfId="0" applyNumberFormat="1" applyFont="1" applyBorder="1"/>
    <xf numFmtId="43" fontId="9" fillId="2" borderId="24" xfId="1" applyFont="1" applyFill="1" applyBorder="1"/>
    <xf numFmtId="43" fontId="9" fillId="2" borderId="23" xfId="1" applyFont="1" applyFill="1" applyBorder="1"/>
    <xf numFmtId="43" fontId="3" fillId="0" borderId="9" xfId="1" applyNumberFormat="1" applyFont="1" applyBorder="1"/>
    <xf numFmtId="43" fontId="3" fillId="0" borderId="33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16" xfId="0" applyNumberFormat="1" applyBorder="1"/>
    <xf numFmtId="43" fontId="0" fillId="0" borderId="35" xfId="1" applyFont="1" applyBorder="1"/>
    <xf numFmtId="43" fontId="2" fillId="0" borderId="31" xfId="1" applyFont="1" applyBorder="1"/>
    <xf numFmtId="43" fontId="0" fillId="0" borderId="30" xfId="1" applyFont="1" applyBorder="1"/>
    <xf numFmtId="43" fontId="3" fillId="0" borderId="1" xfId="1" applyFont="1" applyBorder="1"/>
    <xf numFmtId="43" fontId="3" fillId="0" borderId="27" xfId="1" applyFont="1" applyBorder="1"/>
    <xf numFmtId="43" fontId="3" fillId="0" borderId="34" xfId="1" applyFont="1" applyBorder="1"/>
    <xf numFmtId="0" fontId="3" fillId="0" borderId="27" xfId="0" applyFont="1" applyBorder="1"/>
    <xf numFmtId="0" fontId="3" fillId="0" borderId="26" xfId="0" applyFont="1" applyBorder="1"/>
    <xf numFmtId="43" fontId="3" fillId="0" borderId="26" xfId="1" applyFont="1" applyBorder="1"/>
    <xf numFmtId="43" fontId="4" fillId="0" borderId="9" xfId="0" applyNumberFormat="1" applyFont="1" applyBorder="1"/>
    <xf numFmtId="43" fontId="17" fillId="0" borderId="9" xfId="1" applyFont="1" applyBorder="1"/>
    <xf numFmtId="43" fontId="2" fillId="0" borderId="29" xfId="1" applyFont="1" applyBorder="1"/>
    <xf numFmtId="43" fontId="0" fillId="0" borderId="17" xfId="1" applyFont="1" applyBorder="1"/>
    <xf numFmtId="43" fontId="3" fillId="0" borderId="0" xfId="1" applyFont="1" applyBorder="1"/>
    <xf numFmtId="43" fontId="3" fillId="0" borderId="13" xfId="1" applyFont="1" applyBorder="1"/>
    <xf numFmtId="43" fontId="7" fillId="0" borderId="9" xfId="1" applyFont="1" applyBorder="1"/>
    <xf numFmtId="43" fontId="9" fillId="0" borderId="9" xfId="1" applyFont="1" applyBorder="1"/>
    <xf numFmtId="43" fontId="3" fillId="0" borderId="37" xfId="1" applyFont="1" applyBorder="1"/>
    <xf numFmtId="43" fontId="3" fillId="0" borderId="22" xfId="1" applyFont="1" applyBorder="1"/>
    <xf numFmtId="43" fontId="3" fillId="0" borderId="2" xfId="1" applyFont="1" applyBorder="1"/>
    <xf numFmtId="43" fontId="3" fillId="0" borderId="15" xfId="0" applyNumberFormat="1" applyFont="1" applyBorder="1"/>
    <xf numFmtId="43" fontId="4" fillId="0" borderId="27" xfId="1" applyFont="1" applyBorder="1"/>
    <xf numFmtId="49" fontId="2" fillId="0" borderId="26" xfId="1" applyNumberFormat="1" applyFont="1" applyBorder="1"/>
    <xf numFmtId="49" fontId="0" fillId="0" borderId="26" xfId="1" applyNumberFormat="1" applyFont="1" applyBorder="1"/>
    <xf numFmtId="43" fontId="9" fillId="2" borderId="24" xfId="1" applyNumberFormat="1" applyFont="1" applyFill="1" applyBorder="1"/>
    <xf numFmtId="43" fontId="0" fillId="0" borderId="33" xfId="1" applyFont="1" applyBorder="1"/>
    <xf numFmtId="43" fontId="9" fillId="2" borderId="13" xfId="1" applyNumberFormat="1" applyFont="1" applyFill="1" applyBorder="1"/>
    <xf numFmtId="43" fontId="3" fillId="0" borderId="35" xfId="1" applyFont="1" applyBorder="1"/>
    <xf numFmtId="43" fontId="3" fillId="0" borderId="30" xfId="1" applyFont="1" applyBorder="1"/>
    <xf numFmtId="43" fontId="3" fillId="0" borderId="38" xfId="1" applyFont="1" applyBorder="1"/>
    <xf numFmtId="43" fontId="3" fillId="0" borderId="39" xfId="1" applyFont="1" applyBorder="1"/>
    <xf numFmtId="43" fontId="0" fillId="0" borderId="21" xfId="1" applyFont="1" applyBorder="1"/>
    <xf numFmtId="43" fontId="3" fillId="0" borderId="31" xfId="1" applyFont="1" applyBorder="1"/>
    <xf numFmtId="43" fontId="3" fillId="0" borderId="17" xfId="1" applyFont="1" applyBorder="1"/>
    <xf numFmtId="43" fontId="3" fillId="0" borderId="14" xfId="1" applyFont="1" applyBorder="1"/>
    <xf numFmtId="43" fontId="0" fillId="0" borderId="22" xfId="1" applyFont="1" applyBorder="1"/>
    <xf numFmtId="43" fontId="0" fillId="0" borderId="18" xfId="1" applyFont="1" applyBorder="1"/>
    <xf numFmtId="43" fontId="3" fillId="0" borderId="15" xfId="1" applyFont="1" applyBorder="1"/>
    <xf numFmtId="43" fontId="3" fillId="0" borderId="24" xfId="1" applyFont="1" applyBorder="1"/>
    <xf numFmtId="43" fontId="19" fillId="0" borderId="9" xfId="1" applyFont="1" applyFill="1" applyBorder="1"/>
    <xf numFmtId="17" fontId="0" fillId="0" borderId="26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4" xfId="1" applyFont="1" applyBorder="1"/>
    <xf numFmtId="43" fontId="1" fillId="0" borderId="33" xfId="1" applyFont="1" applyBorder="1"/>
    <xf numFmtId="43" fontId="1" fillId="0" borderId="9" xfId="1" applyFont="1" applyBorder="1"/>
    <xf numFmtId="43" fontId="1" fillId="0" borderId="27" xfId="1" applyFont="1" applyBorder="1"/>
    <xf numFmtId="43" fontId="2" fillId="0" borderId="27" xfId="1" applyNumberFormat="1" applyFont="1" applyBorder="1"/>
    <xf numFmtId="43" fontId="2" fillId="0" borderId="10" xfId="1" applyFont="1" applyBorder="1"/>
    <xf numFmtId="43" fontId="9" fillId="2" borderId="23" xfId="1" applyNumberFormat="1" applyFont="1" applyFill="1" applyBorder="1"/>
    <xf numFmtId="43" fontId="9" fillId="2" borderId="40" xfId="1" applyNumberFormat="1" applyFont="1" applyFill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18" t="s">
        <v>61</v>
      </c>
      <c r="K6" s="218"/>
      <c r="L6" s="218" t="s">
        <v>62</v>
      </c>
      <c r="M6" s="218"/>
      <c r="N6" s="218" t="s">
        <v>63</v>
      </c>
      <c r="O6" s="218"/>
      <c r="Q6" s="58" t="s">
        <v>60</v>
      </c>
      <c r="R6" s="218" t="s">
        <v>61</v>
      </c>
      <c r="S6" s="218"/>
      <c r="T6" s="218" t="s">
        <v>62</v>
      </c>
      <c r="U6" s="218"/>
      <c r="V6" s="218" t="s">
        <v>63</v>
      </c>
      <c r="W6" s="218"/>
      <c r="Y6" s="59"/>
      <c r="Z6" s="218" t="s">
        <v>61</v>
      </c>
      <c r="AA6" s="218"/>
      <c r="AB6" s="218" t="s">
        <v>62</v>
      </c>
      <c r="AC6" s="218"/>
      <c r="AD6" s="218" t="s">
        <v>63</v>
      </c>
      <c r="AE6" s="218"/>
      <c r="AG6" s="59"/>
      <c r="AH6" s="218" t="s">
        <v>61</v>
      </c>
      <c r="AI6" s="218"/>
      <c r="AJ6" s="218" t="s">
        <v>62</v>
      </c>
      <c r="AK6" s="218"/>
      <c r="AL6" s="218" t="s">
        <v>63</v>
      </c>
      <c r="AM6" s="218"/>
      <c r="AO6" s="60"/>
      <c r="AP6" s="218" t="s">
        <v>61</v>
      </c>
      <c r="AQ6" s="218"/>
      <c r="AR6" s="218" t="s">
        <v>62</v>
      </c>
      <c r="AS6" s="218"/>
      <c r="AT6" s="218" t="s">
        <v>63</v>
      </c>
      <c r="AU6" s="218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119"/>
  <sheetViews>
    <sheetView tabSelected="1" workbookViewId="0">
      <pane xSplit="1" ySplit="7" topLeftCell="G8" activePane="bottomRight" state="frozen"/>
      <selection pane="topRight" activeCell="B1" sqref="B1"/>
      <selection pane="bottomLeft" activeCell="A8" sqref="A8"/>
      <selection pane="bottomRight" activeCell="N42" sqref="N42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6" customWidth="1"/>
    <col min="9" max="9" width="16.85546875" style="1" bestFit="1" customWidth="1"/>
    <col min="10" max="18" width="16.85546875" style="1" customWidth="1"/>
    <col min="19" max="20" width="16.85546875" bestFit="1" customWidth="1"/>
  </cols>
  <sheetData>
    <row r="2" spans="1:20" ht="15" customHeight="1" x14ac:dyDescent="0.25">
      <c r="A2" s="15" t="s">
        <v>0</v>
      </c>
      <c r="B2" s="15"/>
    </row>
    <row r="3" spans="1:20" x14ac:dyDescent="0.25">
      <c r="A3" s="15" t="s">
        <v>1</v>
      </c>
      <c r="B3" s="15" t="s">
        <v>246</v>
      </c>
    </row>
    <row r="4" spans="1:20" x14ac:dyDescent="0.25">
      <c r="A4" s="15" t="s">
        <v>189</v>
      </c>
      <c r="B4" s="15"/>
    </row>
    <row r="5" spans="1:20" ht="15.75" thickBot="1" x14ac:dyDescent="0.3">
      <c r="A5" s="15" t="s">
        <v>3</v>
      </c>
      <c r="B5" s="15"/>
    </row>
    <row r="6" spans="1:20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8" t="s">
        <v>244</v>
      </c>
      <c r="G6" s="127" t="s">
        <v>248</v>
      </c>
      <c r="H6" s="131" t="s">
        <v>255</v>
      </c>
      <c r="I6" s="133" t="s">
        <v>252</v>
      </c>
      <c r="J6" s="133" t="s">
        <v>258</v>
      </c>
      <c r="K6" s="133" t="s">
        <v>258</v>
      </c>
      <c r="L6" s="133" t="s">
        <v>258</v>
      </c>
      <c r="M6" s="133" t="s">
        <v>2</v>
      </c>
      <c r="N6" s="133" t="s">
        <v>258</v>
      </c>
      <c r="O6" s="133" t="s">
        <v>260</v>
      </c>
      <c r="P6" s="133" t="s">
        <v>260</v>
      </c>
      <c r="Q6" s="133" t="s">
        <v>260</v>
      </c>
      <c r="R6" s="133" t="s">
        <v>258</v>
      </c>
      <c r="S6" s="133" t="s">
        <v>256</v>
      </c>
    </row>
    <row r="7" spans="1:20" ht="15.75" thickBot="1" x14ac:dyDescent="0.3">
      <c r="A7" s="19"/>
      <c r="B7" s="19"/>
      <c r="C7" s="20"/>
      <c r="D7" s="20"/>
      <c r="E7" s="34"/>
      <c r="F7" s="119"/>
      <c r="G7" s="129"/>
      <c r="H7" s="132" t="s">
        <v>251</v>
      </c>
      <c r="I7" s="134"/>
      <c r="J7" s="207">
        <v>44197</v>
      </c>
      <c r="K7" s="207">
        <v>44228</v>
      </c>
      <c r="L7" s="207">
        <v>44256</v>
      </c>
      <c r="M7" s="134" t="s">
        <v>264</v>
      </c>
      <c r="N7" s="207">
        <v>44317</v>
      </c>
      <c r="O7" s="190" t="s">
        <v>263</v>
      </c>
      <c r="P7" s="190" t="s">
        <v>262</v>
      </c>
      <c r="Q7" s="189" t="s">
        <v>261</v>
      </c>
      <c r="R7" s="189" t="s">
        <v>259</v>
      </c>
      <c r="S7" s="178" t="s">
        <v>257</v>
      </c>
    </row>
    <row r="8" spans="1:20" x14ac:dyDescent="0.25">
      <c r="A8" s="24" t="s">
        <v>193</v>
      </c>
      <c r="B8" s="21"/>
      <c r="C8" s="21"/>
      <c r="D8" s="21"/>
      <c r="E8" s="32"/>
      <c r="F8" s="120"/>
      <c r="G8" s="120"/>
      <c r="H8" s="120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20"/>
    </row>
    <row r="9" spans="1:20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1">
        <v>42788.41</v>
      </c>
      <c r="G9" s="121">
        <v>236101</v>
      </c>
      <c r="H9" s="121">
        <v>234919.52</v>
      </c>
      <c r="I9" s="171">
        <v>210121.01</v>
      </c>
      <c r="J9" s="171">
        <v>231754.87</v>
      </c>
      <c r="K9" s="171">
        <v>236271.01</v>
      </c>
      <c r="L9" s="171">
        <v>226805.4</v>
      </c>
      <c r="M9" s="171">
        <v>289670.01</v>
      </c>
      <c r="N9" s="171">
        <v>282192.81</v>
      </c>
      <c r="O9" s="171">
        <v>297121.01</v>
      </c>
      <c r="P9" s="171">
        <v>296959.37</v>
      </c>
      <c r="Q9" s="171">
        <v>294934.83</v>
      </c>
      <c r="R9" s="171">
        <v>271274.58</v>
      </c>
      <c r="S9" s="171">
        <v>44935.270000000004</v>
      </c>
    </row>
    <row r="10" spans="1:20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1">
        <v>202866162.68000001</v>
      </c>
      <c r="G10" s="121">
        <v>58634119.340000004</v>
      </c>
      <c r="H10" s="121">
        <v>152559841.69</v>
      </c>
      <c r="I10" s="171">
        <v>52564974.640000001</v>
      </c>
      <c r="J10" s="171">
        <v>75986806.760000005</v>
      </c>
      <c r="K10" s="171">
        <v>103510627.20999999</v>
      </c>
      <c r="L10" s="171">
        <v>104149597.90000001</v>
      </c>
      <c r="M10" s="171">
        <v>129121010.14</v>
      </c>
      <c r="N10" s="171">
        <v>139455154.33000001</v>
      </c>
      <c r="O10" s="171">
        <v>144424270.18000001</v>
      </c>
      <c r="P10" s="171">
        <v>131119139.43000001</v>
      </c>
      <c r="Q10" s="171">
        <v>136500946.47</v>
      </c>
      <c r="R10" s="171">
        <v>180994553.67000002</v>
      </c>
      <c r="S10" s="171">
        <v>174856050.78</v>
      </c>
    </row>
    <row r="11" spans="1:20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2">
        <v>4650230.76</v>
      </c>
      <c r="G11" s="122">
        <v>4785239.84</v>
      </c>
      <c r="H11" s="122">
        <v>4943117.2300000004</v>
      </c>
      <c r="I11" s="171">
        <v>5085627.91</v>
      </c>
      <c r="J11" s="171">
        <v>5092027.6399999997</v>
      </c>
      <c r="K11" s="171">
        <v>58990387.420000002</v>
      </c>
      <c r="L11" s="171">
        <v>54111469.409999996</v>
      </c>
      <c r="M11" s="171">
        <v>99126672.140000001</v>
      </c>
      <c r="N11" s="171">
        <v>101736869.62</v>
      </c>
      <c r="O11" s="171">
        <v>108148455.2</v>
      </c>
      <c r="P11" s="171">
        <v>93558522.460000008</v>
      </c>
      <c r="Q11" s="171">
        <v>90470757.710000008</v>
      </c>
      <c r="R11" s="171">
        <v>37075147.18</v>
      </c>
      <c r="S11" s="171">
        <v>5175147.18</v>
      </c>
    </row>
    <row r="12" spans="1:20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2">
        <v>172769.03</v>
      </c>
      <c r="G12" s="122">
        <v>172769.03</v>
      </c>
      <c r="H12" s="122">
        <v>182769.03</v>
      </c>
      <c r="I12" s="171">
        <v>182769.03</v>
      </c>
      <c r="J12" s="171">
        <v>182769.03</v>
      </c>
      <c r="K12" s="171">
        <v>182769.03</v>
      </c>
      <c r="L12" s="171">
        <v>182769.03</v>
      </c>
      <c r="M12" s="171">
        <v>182769.03</v>
      </c>
      <c r="N12" s="171">
        <v>182769.03</v>
      </c>
      <c r="O12" s="171">
        <v>182769.03</v>
      </c>
      <c r="P12" s="171">
        <v>182769.03</v>
      </c>
      <c r="Q12" s="171">
        <v>182769.03</v>
      </c>
      <c r="R12" s="171">
        <v>182769.03</v>
      </c>
      <c r="S12" s="171">
        <v>253108.23</v>
      </c>
    </row>
    <row r="13" spans="1:20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2">
        <v>46436714.810000002</v>
      </c>
      <c r="G13" s="122">
        <v>50795294.68</v>
      </c>
      <c r="H13" s="122">
        <v>46522515.369999997</v>
      </c>
      <c r="I13" s="171">
        <v>63956377.659999996</v>
      </c>
      <c r="J13" s="171">
        <v>63956377.659999996</v>
      </c>
      <c r="K13" s="171">
        <v>63956377.659999996</v>
      </c>
      <c r="L13" s="171">
        <v>63956377.740000002</v>
      </c>
      <c r="M13" s="171">
        <v>63956377.740000002</v>
      </c>
      <c r="N13" s="171">
        <v>65560733.140000001</v>
      </c>
      <c r="O13" s="171">
        <v>65560733.140000001</v>
      </c>
      <c r="P13" s="171">
        <v>65560733.140000001</v>
      </c>
      <c r="Q13" s="171">
        <v>65560733.140000001</v>
      </c>
      <c r="R13" s="171">
        <v>65560733.140000001</v>
      </c>
      <c r="S13" s="171">
        <v>66605309.950000003</v>
      </c>
    </row>
    <row r="14" spans="1:20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2">
        <v>5015315.25</v>
      </c>
      <c r="G14" s="122">
        <v>12317852.550000001</v>
      </c>
      <c r="H14" s="122">
        <v>7610036.7999999998</v>
      </c>
      <c r="I14" s="171">
        <v>4795573.8</v>
      </c>
      <c r="J14" s="171">
        <v>5017951.4000000004</v>
      </c>
      <c r="K14" s="171">
        <v>4259687.2300000004</v>
      </c>
      <c r="L14" s="171">
        <v>5362845.21</v>
      </c>
      <c r="M14" s="171">
        <v>4976170.1399999997</v>
      </c>
      <c r="N14" s="171">
        <v>4649501.8499999996</v>
      </c>
      <c r="O14" s="171">
        <v>5033539.46</v>
      </c>
      <c r="P14" s="171">
        <v>4836997.8899999997</v>
      </c>
      <c r="Q14" s="171">
        <v>4329999.5200000005</v>
      </c>
      <c r="R14" s="171">
        <v>4591170.67</v>
      </c>
      <c r="S14" s="171">
        <v>4182559.22</v>
      </c>
    </row>
    <row r="15" spans="1:20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2">
        <v>667333.66</v>
      </c>
      <c r="G15" s="122">
        <v>1071896.56</v>
      </c>
      <c r="H15" s="122">
        <v>388626.82</v>
      </c>
      <c r="I15" s="171">
        <v>392389.10000000003</v>
      </c>
      <c r="J15" s="171">
        <v>392389.1</v>
      </c>
      <c r="K15" s="171">
        <v>392389.1</v>
      </c>
      <c r="L15" s="171">
        <v>392389.1</v>
      </c>
      <c r="M15" s="171">
        <v>392389.1</v>
      </c>
      <c r="N15" s="171">
        <v>392389.1</v>
      </c>
      <c r="O15" s="171">
        <v>382560.13</v>
      </c>
      <c r="P15" s="171">
        <v>382560.13</v>
      </c>
      <c r="Q15" s="171">
        <v>382560.13</v>
      </c>
      <c r="R15" s="171">
        <v>382560.13</v>
      </c>
      <c r="S15" s="171">
        <v>382560.13</v>
      </c>
      <c r="T15" s="42"/>
    </row>
    <row r="16" spans="1:20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2">
        <v>2114632.86</v>
      </c>
      <c r="G16" s="122">
        <v>2114632.86</v>
      </c>
      <c r="H16" s="122">
        <v>2114632.86</v>
      </c>
      <c r="I16" s="171">
        <v>2114632.86</v>
      </c>
      <c r="J16" s="171">
        <v>2114632.86</v>
      </c>
      <c r="K16" s="171">
        <v>2114632.86</v>
      </c>
      <c r="L16" s="171">
        <v>2114632.86</v>
      </c>
      <c r="M16" s="171">
        <v>2114632.86</v>
      </c>
      <c r="N16" s="171">
        <v>2114632.86</v>
      </c>
      <c r="O16" s="171">
        <v>2114632.86</v>
      </c>
      <c r="P16" s="171">
        <v>2114632.86</v>
      </c>
      <c r="Q16" s="171">
        <v>2114632.86</v>
      </c>
      <c r="R16" s="171">
        <v>2114632.86</v>
      </c>
      <c r="S16" s="171">
        <v>2114632.86</v>
      </c>
    </row>
    <row r="17" spans="1:23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2">
        <v>140963.20000000001</v>
      </c>
      <c r="G17" s="122">
        <v>841225.97</v>
      </c>
      <c r="H17" s="122">
        <f>2191868.25+5574387.72</f>
        <v>7766255.9699999997</v>
      </c>
      <c r="I17" s="171">
        <v>363735.33</v>
      </c>
      <c r="J17" s="171">
        <v>402092.61</v>
      </c>
      <c r="K17" s="171">
        <v>409092.61</v>
      </c>
      <c r="L17" s="171">
        <v>432252.2</v>
      </c>
      <c r="M17" s="171">
        <v>363735.33</v>
      </c>
      <c r="N17" s="171">
        <v>363735.33</v>
      </c>
      <c r="O17" s="171">
        <v>503602.11</v>
      </c>
      <c r="P17" s="171">
        <v>587139.51</v>
      </c>
      <c r="Q17" s="171">
        <v>530809.91</v>
      </c>
      <c r="R17" s="171">
        <v>366135.11</v>
      </c>
      <c r="S17" s="171">
        <v>363735.11</v>
      </c>
    </row>
    <row r="18" spans="1:23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2">
        <v>3409448.06</v>
      </c>
      <c r="G18" s="122">
        <v>3957908.46</v>
      </c>
      <c r="H18" s="122">
        <v>4582960.07</v>
      </c>
      <c r="I18" s="171">
        <v>5367497.01</v>
      </c>
      <c r="J18" s="171">
        <v>4624391.62</v>
      </c>
      <c r="K18" s="171">
        <v>4739762.43</v>
      </c>
      <c r="L18" s="171">
        <v>4539336.79</v>
      </c>
      <c r="M18" s="171">
        <v>4068964.44</v>
      </c>
      <c r="N18" s="171">
        <v>4122712.59</v>
      </c>
      <c r="O18" s="171">
        <v>4519494.6500000004</v>
      </c>
      <c r="P18" s="171">
        <v>4273258.7300000004</v>
      </c>
      <c r="Q18" s="171">
        <v>4934735.6900000004</v>
      </c>
      <c r="R18" s="171">
        <v>4769046.45</v>
      </c>
      <c r="S18" s="171">
        <v>4506415.12</v>
      </c>
    </row>
    <row r="19" spans="1:23" ht="15.75" thickBot="1" x14ac:dyDescent="0.3">
      <c r="A19" s="22"/>
      <c r="B19" s="23"/>
      <c r="C19" s="23"/>
      <c r="D19" s="23"/>
      <c r="E19" s="42"/>
      <c r="F19" s="122"/>
      <c r="G19" s="122"/>
      <c r="H19" s="122"/>
      <c r="I19" s="175"/>
      <c r="J19" s="175"/>
      <c r="K19" s="175"/>
      <c r="L19" s="175"/>
      <c r="M19" s="175"/>
      <c r="N19" s="175"/>
      <c r="O19" s="175"/>
      <c r="P19" s="175"/>
      <c r="Q19" s="175"/>
      <c r="R19" s="175"/>
      <c r="S19" s="174"/>
    </row>
    <row r="20" spans="1:23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3">
        <v>265516358.72</v>
      </c>
      <c r="G20" s="123">
        <f t="shared" ref="G20:S20" si="0">SUM(G9:G19)</f>
        <v>134927040.29000002</v>
      </c>
      <c r="H20" s="123">
        <f t="shared" si="0"/>
        <v>226905675.36000001</v>
      </c>
      <c r="I20" s="122">
        <f t="shared" si="0"/>
        <v>135033698.34999999</v>
      </c>
      <c r="J20" s="122">
        <f t="shared" si="0"/>
        <v>158001193.55000004</v>
      </c>
      <c r="K20" s="122">
        <f t="shared" si="0"/>
        <v>238791996.56</v>
      </c>
      <c r="L20" s="122">
        <f t="shared" si="0"/>
        <v>235468475.64000002</v>
      </c>
      <c r="M20" s="122">
        <f t="shared" si="0"/>
        <v>304592390.93000001</v>
      </c>
      <c r="N20" s="122">
        <f t="shared" si="0"/>
        <v>318860690.66000003</v>
      </c>
      <c r="O20" s="122">
        <f t="shared" si="0"/>
        <v>331167177.76999998</v>
      </c>
      <c r="P20" s="122">
        <f t="shared" si="0"/>
        <v>302912712.55000001</v>
      </c>
      <c r="Q20" s="122">
        <f t="shared" si="0"/>
        <v>305302879.29000002</v>
      </c>
      <c r="R20" s="122">
        <f t="shared" si="0"/>
        <v>296308022.82000005</v>
      </c>
      <c r="S20" s="145">
        <f t="shared" si="0"/>
        <v>258484453.85000005</v>
      </c>
    </row>
    <row r="21" spans="1:23" x14ac:dyDescent="0.25">
      <c r="B21" s="23"/>
      <c r="C21" s="23"/>
      <c r="D21" s="23"/>
      <c r="E21" s="42"/>
      <c r="F21" s="122"/>
      <c r="G21" s="122"/>
      <c r="H21" s="12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42"/>
    </row>
    <row r="22" spans="1:23" x14ac:dyDescent="0.25">
      <c r="A22" s="38" t="s">
        <v>197</v>
      </c>
      <c r="B22" s="23"/>
      <c r="C22" s="23"/>
      <c r="D22" s="23"/>
      <c r="E22" s="42"/>
      <c r="F22" s="122"/>
      <c r="G22" s="122"/>
      <c r="H22" s="122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20"/>
    </row>
    <row r="23" spans="1:23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2">
        <v>990917323.92999995</v>
      </c>
      <c r="G23" s="122">
        <v>1183308801.6600001</v>
      </c>
      <c r="H23" s="122">
        <v>1264941239.72</v>
      </c>
      <c r="I23" s="171">
        <v>1290881608.0699999</v>
      </c>
      <c r="J23" s="171">
        <v>1290881608.0699999</v>
      </c>
      <c r="K23" s="171">
        <v>1325152687.72</v>
      </c>
      <c r="L23" s="171">
        <v>1363684141.9000001</v>
      </c>
      <c r="M23" s="171">
        <v>1363684141.9000001</v>
      </c>
      <c r="N23" s="171">
        <v>1400320083.0999999</v>
      </c>
      <c r="O23" s="171">
        <v>1403693383.05</v>
      </c>
      <c r="P23" s="171">
        <v>1403693383.05</v>
      </c>
      <c r="Q23" s="171">
        <v>1408589233.05</v>
      </c>
      <c r="R23" s="171">
        <v>1430127442.72</v>
      </c>
      <c r="S23" s="171">
        <v>1431916919.22</v>
      </c>
    </row>
    <row r="24" spans="1:23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2">
        <v>263175497.80000001</v>
      </c>
      <c r="G24" s="122">
        <v>788129545.88999999</v>
      </c>
      <c r="H24" s="122">
        <v>1161083047.23</v>
      </c>
      <c r="I24" s="171">
        <v>1165252900.8199999</v>
      </c>
      <c r="J24" s="171">
        <v>1165252900.8199999</v>
      </c>
      <c r="K24" s="171">
        <v>1165252900.8199999</v>
      </c>
      <c r="L24" s="171">
        <v>1186025546.1199999</v>
      </c>
      <c r="M24" s="171">
        <v>1186025546.1199999</v>
      </c>
      <c r="N24" s="171">
        <v>1186025546.1199999</v>
      </c>
      <c r="O24" s="171">
        <v>1186025546.1200001</v>
      </c>
      <c r="P24" s="171">
        <v>1186025546.1200001</v>
      </c>
      <c r="Q24" s="171">
        <v>1186137835.6200001</v>
      </c>
      <c r="R24" s="171">
        <v>1168393029.47</v>
      </c>
      <c r="S24" s="171">
        <v>1168393029.47</v>
      </c>
    </row>
    <row r="25" spans="1:23" ht="26.25" x14ac:dyDescent="0.25">
      <c r="A25" s="22" t="s">
        <v>198</v>
      </c>
      <c r="B25" s="23"/>
      <c r="C25" s="23"/>
      <c r="D25" s="23">
        <v>0</v>
      </c>
      <c r="E25" s="42">
        <v>0</v>
      </c>
      <c r="F25" s="122">
        <v>0</v>
      </c>
      <c r="G25" s="122">
        <v>47282439.32</v>
      </c>
      <c r="H25" s="122">
        <v>29199719.920000002</v>
      </c>
      <c r="I25" s="171">
        <v>1668949.85</v>
      </c>
      <c r="J25" s="171">
        <v>3907713.33</v>
      </c>
      <c r="K25" s="171">
        <v>4529217.3099999996</v>
      </c>
      <c r="L25" s="171">
        <v>9051272.4600000009</v>
      </c>
      <c r="M25" s="171">
        <v>12589041.210000001</v>
      </c>
      <c r="N25" s="171">
        <v>19695034.550000001</v>
      </c>
      <c r="O25" s="171">
        <v>33373586.75</v>
      </c>
      <c r="P25" s="171">
        <v>42987450.869999997</v>
      </c>
      <c r="Q25" s="171">
        <v>58830702.009999998</v>
      </c>
      <c r="R25" s="171">
        <v>69946301.439999998</v>
      </c>
      <c r="S25" s="171">
        <v>83890690.650000006</v>
      </c>
    </row>
    <row r="26" spans="1:23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2">
        <v>32604336.210000001</v>
      </c>
      <c r="G26" s="122">
        <v>33279862.080000002</v>
      </c>
      <c r="H26" s="122">
        <v>34716944.380000003</v>
      </c>
      <c r="I26" s="171">
        <v>39579248.300000004</v>
      </c>
      <c r="J26" s="171">
        <v>39803824.299999997</v>
      </c>
      <c r="K26" s="171">
        <v>39848214.299999997</v>
      </c>
      <c r="L26" s="171">
        <v>39848214.299999997</v>
      </c>
      <c r="M26" s="171">
        <v>39891074.299999997</v>
      </c>
      <c r="N26" s="171">
        <v>39941984.600000001</v>
      </c>
      <c r="O26" s="171">
        <v>39993885.850000001</v>
      </c>
      <c r="P26" s="171">
        <v>39993885.850000001</v>
      </c>
      <c r="Q26" s="171">
        <v>39993885.850000001</v>
      </c>
      <c r="R26" s="171">
        <v>40250153.050000004</v>
      </c>
      <c r="S26" s="171">
        <v>40959493.020000003</v>
      </c>
    </row>
    <row r="27" spans="1:23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2">
        <v>2929033.37</v>
      </c>
      <c r="G27" s="122">
        <v>2929033.37</v>
      </c>
      <c r="H27" s="122">
        <v>2936560.17</v>
      </c>
      <c r="I27" s="171">
        <v>3675937.21</v>
      </c>
      <c r="J27" s="171">
        <v>3675937.21</v>
      </c>
      <c r="K27" s="171">
        <v>3675937.21</v>
      </c>
      <c r="L27" s="171">
        <v>3675937.21</v>
      </c>
      <c r="M27" s="171">
        <v>3675937.21</v>
      </c>
      <c r="N27" s="171">
        <v>3675937.21</v>
      </c>
      <c r="O27" s="171">
        <v>3675937.21</v>
      </c>
      <c r="P27" s="171">
        <v>3675937.21</v>
      </c>
      <c r="Q27" s="171">
        <v>3675937.21</v>
      </c>
      <c r="R27" s="171">
        <v>3675937.21</v>
      </c>
      <c r="S27" s="171">
        <v>3675937.21</v>
      </c>
    </row>
    <row r="28" spans="1:23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2">
        <v>1510664.34</v>
      </c>
      <c r="G28" s="122">
        <v>1506879.29</v>
      </c>
      <c r="H28" s="122">
        <v>1490379.79</v>
      </c>
      <c r="I28" s="171">
        <v>1927655.79</v>
      </c>
      <c r="J28" s="171">
        <v>1927655.79</v>
      </c>
      <c r="K28" s="171">
        <v>1927655.79</v>
      </c>
      <c r="L28" s="171">
        <v>1927655.79</v>
      </c>
      <c r="M28" s="171">
        <v>1927655.79</v>
      </c>
      <c r="N28" s="171">
        <v>1927655.79</v>
      </c>
      <c r="O28" s="171">
        <v>1927655.79</v>
      </c>
      <c r="P28" s="171">
        <v>1927655.79</v>
      </c>
      <c r="Q28" s="171">
        <v>1927655.79</v>
      </c>
      <c r="R28" s="171">
        <v>1927655.79</v>
      </c>
      <c r="S28" s="171">
        <v>8373366.5300000003</v>
      </c>
    </row>
    <row r="29" spans="1:23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2">
        <v>84575654.739999995</v>
      </c>
      <c r="G29" s="122">
        <v>87168339.640000001</v>
      </c>
      <c r="H29" s="122">
        <v>127457121.09</v>
      </c>
      <c r="I29" s="171">
        <v>138266490.09</v>
      </c>
      <c r="J29" s="171">
        <v>138266490.09</v>
      </c>
      <c r="K29" s="171">
        <v>138266490.09</v>
      </c>
      <c r="L29" s="171">
        <v>136594922.09</v>
      </c>
      <c r="M29" s="171">
        <v>136645602.09</v>
      </c>
      <c r="N29" s="171">
        <v>135629602.09</v>
      </c>
      <c r="O29" s="171">
        <v>143735682.09</v>
      </c>
      <c r="P29" s="171">
        <v>143735682.09</v>
      </c>
      <c r="Q29" s="171">
        <v>143735682.09</v>
      </c>
      <c r="R29" s="171">
        <v>143735682.09</v>
      </c>
      <c r="S29" s="171">
        <v>144467801.22999999</v>
      </c>
    </row>
    <row r="30" spans="1:23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2">
        <v>42186349.219999999</v>
      </c>
      <c r="G30" s="122">
        <v>42186349.219999999</v>
      </c>
      <c r="H30" s="122">
        <v>42186349.219999999</v>
      </c>
      <c r="I30" s="171">
        <v>46983486.219999999</v>
      </c>
      <c r="J30" s="171">
        <v>46983486.219999999</v>
      </c>
      <c r="K30" s="171">
        <v>46983486.219999999</v>
      </c>
      <c r="L30" s="171">
        <v>46983486.219999999</v>
      </c>
      <c r="M30" s="171">
        <v>46983486.219999999</v>
      </c>
      <c r="N30" s="171">
        <v>46983486.219999999</v>
      </c>
      <c r="O30" s="171">
        <v>46983486.219999999</v>
      </c>
      <c r="P30" s="171">
        <v>46983486.219999999</v>
      </c>
      <c r="Q30" s="171">
        <v>46983486.219999999</v>
      </c>
      <c r="R30" s="171">
        <v>46983486.219999999</v>
      </c>
      <c r="S30" s="171">
        <v>47130295.82</v>
      </c>
      <c r="T30" s="126"/>
    </row>
    <row r="31" spans="1:23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2">
        <v>75673352.620000005</v>
      </c>
      <c r="G31" s="122">
        <v>79091885.799999997</v>
      </c>
      <c r="H31" s="122">
        <v>80952895.680000007</v>
      </c>
      <c r="I31" s="171">
        <v>100071587.21000001</v>
      </c>
      <c r="J31" s="171">
        <v>100071587.20999999</v>
      </c>
      <c r="K31" s="171">
        <v>100071587.20999999</v>
      </c>
      <c r="L31" s="171">
        <v>100071587.20999999</v>
      </c>
      <c r="M31" s="171">
        <v>100132410.89</v>
      </c>
      <c r="N31" s="171">
        <v>100461610.89</v>
      </c>
      <c r="O31" s="171">
        <v>100554720.69</v>
      </c>
      <c r="P31" s="171">
        <v>116543283.19</v>
      </c>
      <c r="Q31" s="171">
        <v>116556583.19</v>
      </c>
      <c r="R31" s="171">
        <v>116660243.19</v>
      </c>
      <c r="S31" s="171">
        <v>116799727.3</v>
      </c>
      <c r="U31" s="126"/>
      <c r="V31" s="126"/>
      <c r="W31" s="126"/>
    </row>
    <row r="32" spans="1:23" s="126" customFormat="1" x14ac:dyDescent="0.25">
      <c r="A32" s="22" t="s">
        <v>249</v>
      </c>
      <c r="B32" s="23"/>
      <c r="C32" s="23"/>
      <c r="D32" s="23"/>
      <c r="E32" s="42"/>
      <c r="F32" s="122"/>
      <c r="G32" s="122"/>
      <c r="H32" s="122">
        <v>40600</v>
      </c>
      <c r="I32" s="171">
        <v>40600</v>
      </c>
      <c r="J32" s="171">
        <v>40600</v>
      </c>
      <c r="K32" s="171">
        <v>40600</v>
      </c>
      <c r="L32" s="171">
        <v>40600</v>
      </c>
      <c r="M32" s="171">
        <v>40600</v>
      </c>
      <c r="N32" s="171">
        <v>40600</v>
      </c>
      <c r="O32" s="171">
        <v>40600</v>
      </c>
      <c r="P32" s="171">
        <v>40600</v>
      </c>
      <c r="Q32" s="171">
        <v>146038.99</v>
      </c>
      <c r="R32" s="171">
        <v>182208.72</v>
      </c>
      <c r="S32" s="171">
        <v>193576.72</v>
      </c>
      <c r="T32"/>
      <c r="U32"/>
      <c r="V32"/>
      <c r="W32"/>
    </row>
    <row r="33" spans="1:23" x14ac:dyDescent="0.25">
      <c r="A33" s="38" t="s">
        <v>240</v>
      </c>
      <c r="B33" s="23"/>
      <c r="C33" s="23"/>
      <c r="D33" s="23"/>
      <c r="E33" s="42"/>
      <c r="F33" s="122"/>
      <c r="G33" s="122"/>
      <c r="H33" s="122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</row>
    <row r="34" spans="1:23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2">
        <v>70141334.019999996</v>
      </c>
      <c r="G34" s="122">
        <v>70431705.219999999</v>
      </c>
      <c r="H34" s="122">
        <v>71223061.859999999</v>
      </c>
      <c r="I34" s="171">
        <v>73931661.859999999</v>
      </c>
      <c r="J34" s="171">
        <v>73931661.859999999</v>
      </c>
      <c r="K34" s="171">
        <v>73931661.859999999</v>
      </c>
      <c r="L34" s="171">
        <v>73931661.859999999</v>
      </c>
      <c r="M34" s="171">
        <v>73931661.859999999</v>
      </c>
      <c r="N34" s="171">
        <v>73931661.859999999</v>
      </c>
      <c r="O34" s="171">
        <v>73931661.859999999</v>
      </c>
      <c r="P34" s="171">
        <v>73931661.859999999</v>
      </c>
      <c r="Q34" s="171">
        <v>73931661.859999999</v>
      </c>
      <c r="R34" s="171">
        <v>73931661.859999999</v>
      </c>
      <c r="S34" s="171">
        <v>73931661.859999999</v>
      </c>
    </row>
    <row r="35" spans="1:23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2">
        <v>3339119.64</v>
      </c>
      <c r="G35" s="122">
        <v>3683252.96</v>
      </c>
      <c r="H35" s="122">
        <v>3683252.96</v>
      </c>
      <c r="I35" s="171">
        <v>3683252.96</v>
      </c>
      <c r="J35" s="171">
        <v>3683252.96</v>
      </c>
      <c r="K35" s="171">
        <v>3683252.96</v>
      </c>
      <c r="L35" s="171">
        <v>3683252.96</v>
      </c>
      <c r="M35" s="171">
        <v>3683252.96</v>
      </c>
      <c r="N35" s="171">
        <v>3683252.96</v>
      </c>
      <c r="O35" s="171">
        <v>3683252.96</v>
      </c>
      <c r="P35" s="171">
        <v>3683252.96</v>
      </c>
      <c r="Q35" s="171">
        <v>3683252.96</v>
      </c>
      <c r="R35" s="171">
        <v>3683252.96</v>
      </c>
      <c r="S35" s="171">
        <v>3683252.96</v>
      </c>
      <c r="T35" s="126"/>
      <c r="U35" s="126"/>
      <c r="V35" s="126"/>
      <c r="W35" s="126"/>
    </row>
    <row r="36" spans="1:23" s="126" customFormat="1" x14ac:dyDescent="0.25">
      <c r="A36" s="22" t="s">
        <v>242</v>
      </c>
      <c r="B36" s="23"/>
      <c r="C36" s="23"/>
      <c r="D36" s="23"/>
      <c r="E36" s="42"/>
      <c r="F36" s="122">
        <v>-4243502.58</v>
      </c>
      <c r="G36" s="122">
        <v>-6978011.1299999999</v>
      </c>
      <c r="H36" s="122">
        <v>-11547527.02</v>
      </c>
      <c r="I36" s="171">
        <v>-27456945.399999999</v>
      </c>
      <c r="J36" s="171">
        <v>-29138225.41</v>
      </c>
      <c r="K36" s="171">
        <v>-30821556.52</v>
      </c>
      <c r="L36" s="171">
        <v>-32238260.280000001</v>
      </c>
      <c r="M36" s="171">
        <v>-33901876.43</v>
      </c>
      <c r="N36" s="171">
        <v>-34709562.270000003</v>
      </c>
      <c r="O36" s="171">
        <v>-36380550.329999998</v>
      </c>
      <c r="P36" s="171">
        <v>-38188222.75</v>
      </c>
      <c r="Q36" s="171">
        <v>-39993420.939999998</v>
      </c>
      <c r="R36" s="171">
        <v>-41798142.090000004</v>
      </c>
      <c r="S36" s="171">
        <f>-41798142.09</f>
        <v>-41798142.090000004</v>
      </c>
    </row>
    <row r="37" spans="1:23" s="126" customFormat="1" x14ac:dyDescent="0.25">
      <c r="A37" s="22" t="s">
        <v>243</v>
      </c>
      <c r="B37" s="23"/>
      <c r="C37" s="23"/>
      <c r="D37" s="23"/>
      <c r="E37" s="42"/>
      <c r="F37" s="122">
        <v>-949296.19</v>
      </c>
      <c r="G37" s="122">
        <v>-981902.77</v>
      </c>
      <c r="H37" s="122">
        <v>-981902.77</v>
      </c>
      <c r="I37" s="171">
        <v>-1263396.07</v>
      </c>
      <c r="J37" s="171">
        <v>-1311103.32</v>
      </c>
      <c r="K37" s="171">
        <v>-1358810.57</v>
      </c>
      <c r="L37" s="171">
        <v>-1406517.82</v>
      </c>
      <c r="M37" s="171">
        <v>-1454225.07</v>
      </c>
      <c r="N37" s="171">
        <v>-1501932.32</v>
      </c>
      <c r="O37" s="171">
        <v>-1549639.57</v>
      </c>
      <c r="P37" s="171">
        <v>-1597346.82</v>
      </c>
      <c r="Q37" s="171">
        <v>-1645054.07</v>
      </c>
      <c r="R37" s="171">
        <v>-1692761.32</v>
      </c>
      <c r="S37" s="171">
        <f>-1692761.32</f>
        <v>-1692761.32</v>
      </c>
      <c r="T37"/>
      <c r="U37"/>
      <c r="V37"/>
      <c r="W37"/>
    </row>
    <row r="38" spans="1:23" ht="15.75" thickBot="1" x14ac:dyDescent="0.3">
      <c r="A38" s="22"/>
      <c r="B38" s="23"/>
      <c r="C38" s="23"/>
      <c r="D38" s="23"/>
      <c r="F38" s="120"/>
      <c r="G38" s="120"/>
      <c r="H38" s="120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5"/>
    </row>
    <row r="39" spans="1:23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3">
        <v>1561859867.1200001</v>
      </c>
      <c r="G39" s="123">
        <f t="shared" ref="G39:N39" si="1">SUM(G23:G37)</f>
        <v>2331038180.5499997</v>
      </c>
      <c r="H39" s="123">
        <f t="shared" si="1"/>
        <v>2807381742.23</v>
      </c>
      <c r="I39" s="147">
        <f t="shared" si="1"/>
        <v>2837243036.9099998</v>
      </c>
      <c r="J39" s="147">
        <f t="shared" si="1"/>
        <v>2837977389.1300001</v>
      </c>
      <c r="K39" s="147">
        <f t="shared" si="1"/>
        <v>2871183324.4000001</v>
      </c>
      <c r="L39" s="147">
        <f t="shared" si="1"/>
        <v>2931873500.02</v>
      </c>
      <c r="M39" s="147">
        <f t="shared" si="1"/>
        <v>2933854309.0500002</v>
      </c>
      <c r="N39" s="147">
        <f t="shared" si="1"/>
        <v>2976104960.7999997</v>
      </c>
      <c r="O39" s="152">
        <f>SUM(O23:O38)</f>
        <v>2999689208.6900001</v>
      </c>
      <c r="P39" s="152">
        <f>SUM(P23:P38)</f>
        <v>3023436255.6399999</v>
      </c>
      <c r="Q39" s="193">
        <f>SUM(Q23:Q38)</f>
        <v>3042553479.8299999</v>
      </c>
      <c r="R39" s="191">
        <f>SUM(R23:R38)</f>
        <v>3056006151.3099999</v>
      </c>
      <c r="S39" s="181">
        <f>SUM(S23:S38)</f>
        <v>3079924848.5800004</v>
      </c>
    </row>
    <row r="40" spans="1:23" x14ac:dyDescent="0.25">
      <c r="A40" s="23"/>
      <c r="B40" s="23"/>
      <c r="C40" s="23"/>
      <c r="D40" s="23"/>
      <c r="E40" s="42"/>
      <c r="F40" s="122"/>
      <c r="G40" s="122"/>
      <c r="H40" s="122"/>
      <c r="I40" s="136"/>
      <c r="J40" s="179"/>
      <c r="K40" s="179"/>
      <c r="L40" s="179"/>
      <c r="M40" s="179"/>
      <c r="N40" s="179"/>
      <c r="O40" s="179"/>
      <c r="P40" s="179"/>
      <c r="Q40" s="179"/>
      <c r="R40" s="179"/>
      <c r="S40" s="146"/>
      <c r="T40" s="45"/>
    </row>
    <row r="41" spans="1:23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4">
        <v>1827376225.8400002</v>
      </c>
      <c r="G41" s="124">
        <f t="shared" ref="G41:N41" si="2">+G39+G20</f>
        <v>2465965220.8399997</v>
      </c>
      <c r="H41" s="124">
        <f t="shared" si="2"/>
        <v>3034287417.5900002</v>
      </c>
      <c r="I41" s="124">
        <f t="shared" si="2"/>
        <v>2972276735.2599998</v>
      </c>
      <c r="J41" s="124">
        <f t="shared" si="2"/>
        <v>2995978582.6800003</v>
      </c>
      <c r="K41" s="124">
        <f t="shared" si="2"/>
        <v>3109975320.96</v>
      </c>
      <c r="L41" s="124">
        <f t="shared" si="2"/>
        <v>3167341975.6599998</v>
      </c>
      <c r="M41" s="124">
        <f t="shared" si="2"/>
        <v>3238446699.98</v>
      </c>
      <c r="N41" s="124">
        <f t="shared" si="2"/>
        <v>3294965651.4599996</v>
      </c>
      <c r="O41" s="124">
        <f>O20+O39</f>
        <v>3330856386.46</v>
      </c>
      <c r="P41" s="124">
        <f>P20+P39</f>
        <v>3326348968.1900001</v>
      </c>
      <c r="Q41" s="124">
        <f>Q20+Q39</f>
        <v>3347856359.1199999</v>
      </c>
      <c r="R41" s="124">
        <f>R20+R39</f>
        <v>3352314174.1300001</v>
      </c>
      <c r="S41" s="139">
        <f>+S39+S20</f>
        <v>3338409302.4300003</v>
      </c>
    </row>
    <row r="42" spans="1:23" ht="15.75" thickTop="1" x14ac:dyDescent="0.25">
      <c r="A42" s="22"/>
      <c r="B42" s="23"/>
      <c r="C42" s="23"/>
      <c r="D42" s="23"/>
      <c r="E42" s="42"/>
      <c r="F42" s="122"/>
      <c r="G42" s="122"/>
      <c r="H42" s="137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51"/>
    </row>
    <row r="43" spans="1:23" x14ac:dyDescent="0.25">
      <c r="B43" s="23"/>
      <c r="C43" s="23"/>
      <c r="D43" s="23"/>
      <c r="E43" s="42"/>
      <c r="F43" s="122"/>
      <c r="G43" s="122"/>
      <c r="H43" s="137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21"/>
    </row>
    <row r="44" spans="1:23" x14ac:dyDescent="0.25">
      <c r="A44" s="28" t="s">
        <v>201</v>
      </c>
      <c r="B44" s="23"/>
      <c r="C44" s="23"/>
      <c r="D44" s="23"/>
      <c r="E44" s="42"/>
      <c r="F44" s="122"/>
      <c r="G44" s="122"/>
      <c r="H44" s="137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21"/>
    </row>
    <row r="45" spans="1:23" x14ac:dyDescent="0.25">
      <c r="A45" s="38" t="s">
        <v>202</v>
      </c>
      <c r="B45" s="23"/>
      <c r="C45" s="23"/>
      <c r="D45" s="23"/>
      <c r="E45" s="42"/>
      <c r="F45" s="122"/>
      <c r="G45" s="122"/>
      <c r="H45" s="137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21"/>
    </row>
    <row r="46" spans="1:23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1">
        <v>9642076.9600000009</v>
      </c>
      <c r="G46" s="121">
        <v>9539991.2799999993</v>
      </c>
      <c r="H46" s="106">
        <v>10112297.27</v>
      </c>
      <c r="I46" s="153">
        <v>10654329.25</v>
      </c>
      <c r="J46" s="153">
        <v>12050462.07</v>
      </c>
      <c r="K46" s="153">
        <v>20371250.5</v>
      </c>
      <c r="L46" s="153">
        <v>22005583.239999998</v>
      </c>
      <c r="M46" s="153">
        <v>30635014.440000001</v>
      </c>
      <c r="N46" s="153">
        <v>31930453.579999998</v>
      </c>
      <c r="O46" s="153">
        <v>40675973.009999998</v>
      </c>
      <c r="P46" s="153">
        <v>38190316.57</v>
      </c>
      <c r="Q46" s="153">
        <v>44770640.170000002</v>
      </c>
      <c r="R46" s="153">
        <v>43765959.560000002</v>
      </c>
      <c r="S46" s="153">
        <v>58298745.359999999</v>
      </c>
    </row>
    <row r="47" spans="1:23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1">
        <v>29254772.670000002</v>
      </c>
      <c r="G47" s="121">
        <v>22921723.5</v>
      </c>
      <c r="H47" s="106">
        <v>43089770.740000002</v>
      </c>
      <c r="I47" s="153">
        <v>37423622.539999999</v>
      </c>
      <c r="J47" s="153">
        <v>12245617.77</v>
      </c>
      <c r="K47" s="153">
        <v>11030424.18</v>
      </c>
      <c r="L47" s="153">
        <v>10172290.4</v>
      </c>
      <c r="M47" s="153">
        <v>11489908.99</v>
      </c>
      <c r="N47" s="153">
        <v>9481809.4600000009</v>
      </c>
      <c r="O47" s="153">
        <v>19855107.66</v>
      </c>
      <c r="P47" s="153">
        <v>16506384.68</v>
      </c>
      <c r="Q47" s="153">
        <v>14111075.6</v>
      </c>
      <c r="R47" s="153">
        <v>16627705.5</v>
      </c>
      <c r="S47" s="153">
        <v>14422628.060000001</v>
      </c>
    </row>
    <row r="48" spans="1:23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1">
        <v>61242162.520000003</v>
      </c>
      <c r="G48" s="121">
        <v>19438380.850000001</v>
      </c>
      <c r="H48" s="106">
        <v>39971253.07</v>
      </c>
      <c r="I48" s="153">
        <v>25992297.760000002</v>
      </c>
      <c r="J48" s="153">
        <v>14054980.48</v>
      </c>
      <c r="K48" s="153">
        <v>14054980.48</v>
      </c>
      <c r="L48" s="153">
        <v>14054980.48</v>
      </c>
      <c r="M48" s="153">
        <v>14054980.48</v>
      </c>
      <c r="N48" s="153">
        <v>14216927.25</v>
      </c>
      <c r="O48" s="153">
        <v>16532998.140000001</v>
      </c>
      <c r="P48" s="153">
        <v>14054980.48</v>
      </c>
      <c r="Q48" s="153">
        <v>14054980.48</v>
      </c>
      <c r="R48" s="153">
        <v>14054980.48</v>
      </c>
      <c r="S48" s="153">
        <v>14054980.48</v>
      </c>
      <c r="T48" s="126"/>
      <c r="U48" s="126"/>
      <c r="V48" s="126"/>
      <c r="W48" s="126"/>
    </row>
    <row r="49" spans="1:23" s="126" customFormat="1" x14ac:dyDescent="0.25">
      <c r="A49" s="22" t="s">
        <v>250</v>
      </c>
      <c r="B49" s="23"/>
      <c r="C49" s="23"/>
      <c r="D49" s="23"/>
      <c r="E49" s="33"/>
      <c r="F49" s="121"/>
      <c r="G49" s="121"/>
      <c r="H49" s="106">
        <v>4449888.7</v>
      </c>
      <c r="I49" s="153">
        <v>269817.93</v>
      </c>
      <c r="J49" s="153">
        <v>0.11</v>
      </c>
      <c r="K49" s="153">
        <v>0.11</v>
      </c>
      <c r="L49" s="153">
        <v>0.11</v>
      </c>
      <c r="M49" s="153">
        <v>0.11</v>
      </c>
      <c r="N49" s="153">
        <v>0.11</v>
      </c>
      <c r="O49" s="153"/>
      <c r="P49" s="153">
        <v>0.2</v>
      </c>
      <c r="Q49" s="153">
        <v>0.19</v>
      </c>
      <c r="R49" s="153">
        <v>0.19</v>
      </c>
      <c r="S49" s="153">
        <v>0.39</v>
      </c>
      <c r="U49"/>
      <c r="V49"/>
      <c r="W49"/>
    </row>
    <row r="50" spans="1:23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1">
        <v>6978036.5800000001</v>
      </c>
      <c r="G50" s="121">
        <v>8787980.4299999997</v>
      </c>
      <c r="H50" s="106">
        <v>8903299.4100000001</v>
      </c>
      <c r="I50" s="153">
        <v>10248911.68</v>
      </c>
      <c r="J50" s="153">
        <v>13531500.199999999</v>
      </c>
      <c r="K50" s="153">
        <v>12115377.449999999</v>
      </c>
      <c r="L50" s="153">
        <v>11051989.82</v>
      </c>
      <c r="M50" s="153">
        <v>10307457.529999999</v>
      </c>
      <c r="N50" s="153">
        <v>11400403.890000001</v>
      </c>
      <c r="O50" s="153">
        <v>13913489.550000001</v>
      </c>
      <c r="P50" s="153">
        <v>14642839.700000001</v>
      </c>
      <c r="Q50" s="153">
        <v>11001194</v>
      </c>
      <c r="R50" s="153">
        <v>10187043.560000001</v>
      </c>
      <c r="S50" s="153">
        <v>10163293.42</v>
      </c>
    </row>
    <row r="51" spans="1:23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1">
        <v>6926.62</v>
      </c>
      <c r="G51" s="121">
        <v>41601.25</v>
      </c>
      <c r="H51" s="106">
        <v>37317.19</v>
      </c>
      <c r="I51" s="153">
        <v>41791.72</v>
      </c>
      <c r="J51" s="153">
        <v>48611.39</v>
      </c>
      <c r="K51" s="153">
        <v>58324.51</v>
      </c>
      <c r="L51" s="153">
        <v>57240.79</v>
      </c>
      <c r="M51" s="153">
        <v>51888.29</v>
      </c>
      <c r="N51" s="153">
        <v>49516.43</v>
      </c>
      <c r="O51" s="153">
        <v>50536.270000000004</v>
      </c>
      <c r="P51" s="153">
        <v>329731.18</v>
      </c>
      <c r="Q51" s="153">
        <v>47119.41</v>
      </c>
      <c r="R51" s="153">
        <v>46996.91</v>
      </c>
      <c r="S51" s="153">
        <v>52754.880000000005</v>
      </c>
    </row>
    <row r="52" spans="1:23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1">
        <v>17991310.98</v>
      </c>
      <c r="G52" s="121">
        <v>12451944.370000001</v>
      </c>
      <c r="H52" s="106">
        <v>14988619.65</v>
      </c>
      <c r="I52" s="153">
        <v>12536973.119999999</v>
      </c>
      <c r="J52" s="153">
        <v>9095321.4100000001</v>
      </c>
      <c r="K52" s="153">
        <v>8229687.6200000001</v>
      </c>
      <c r="L52" s="153">
        <v>9455772.1799999997</v>
      </c>
      <c r="M52" s="153">
        <v>13822909.119999999</v>
      </c>
      <c r="N52" s="153">
        <v>13843602.029999999</v>
      </c>
      <c r="O52" s="153">
        <v>23925016.740000002</v>
      </c>
      <c r="P52" s="153">
        <v>18513428.16</v>
      </c>
      <c r="Q52" s="153">
        <v>18299976.920000002</v>
      </c>
      <c r="R52" s="153">
        <v>18279098.09</v>
      </c>
      <c r="S52" s="153">
        <v>18248097.059999999</v>
      </c>
    </row>
    <row r="53" spans="1:23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1">
        <v>177844.7</v>
      </c>
      <c r="G53" s="121">
        <v>346206.71</v>
      </c>
      <c r="H53" s="106">
        <v>33521120.710000001</v>
      </c>
      <c r="I53" s="153">
        <v>195232.5</v>
      </c>
      <c r="J53" s="153">
        <v>195714.75</v>
      </c>
      <c r="K53" s="153">
        <v>381719.05</v>
      </c>
      <c r="L53" s="153">
        <v>247875.99</v>
      </c>
      <c r="M53" s="153">
        <v>209997.39</v>
      </c>
      <c r="N53" s="153">
        <v>196599.69</v>
      </c>
      <c r="O53" s="153">
        <v>204805.17</v>
      </c>
      <c r="P53" s="153">
        <v>289796.73</v>
      </c>
      <c r="Q53" s="153">
        <v>199451.34</v>
      </c>
      <c r="R53" s="153">
        <v>231717.09</v>
      </c>
      <c r="S53" s="153">
        <v>199284.30000000002</v>
      </c>
    </row>
    <row r="54" spans="1:23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1">
        <v>0</v>
      </c>
      <c r="G54" s="121">
        <v>0</v>
      </c>
      <c r="H54" s="106">
        <v>0</v>
      </c>
      <c r="I54" s="153"/>
      <c r="J54" s="153">
        <v>5690490.1900000004</v>
      </c>
      <c r="K54" s="153">
        <v>5194401.8099999996</v>
      </c>
      <c r="L54" s="153">
        <v>4694136.04</v>
      </c>
      <c r="M54" s="153">
        <v>4189716.76</v>
      </c>
      <c r="N54" s="153">
        <v>3681120.09</v>
      </c>
      <c r="O54" s="153">
        <v>3168277.52</v>
      </c>
      <c r="P54" s="153">
        <v>2651096.69</v>
      </c>
      <c r="Q54" s="153">
        <v>2129646.1</v>
      </c>
      <c r="R54" s="153">
        <v>1603857.24</v>
      </c>
      <c r="S54" s="153">
        <v>1073637.76</v>
      </c>
    </row>
    <row r="55" spans="1:23" x14ac:dyDescent="0.25">
      <c r="A55" s="22" t="s">
        <v>253</v>
      </c>
      <c r="B55" s="23"/>
      <c r="C55" s="23"/>
      <c r="D55" s="23"/>
      <c r="E55" s="42"/>
      <c r="F55" s="122"/>
      <c r="G55" s="122"/>
      <c r="H55" s="137"/>
      <c r="I55" s="153">
        <v>89582.36</v>
      </c>
      <c r="J55" s="153">
        <v>89582.36</v>
      </c>
      <c r="K55" s="153">
        <v>89582.36</v>
      </c>
      <c r="L55" s="153">
        <v>89582.36</v>
      </c>
      <c r="M55" s="153">
        <v>89582.36</v>
      </c>
      <c r="N55" s="153">
        <v>89582.36</v>
      </c>
      <c r="O55" s="153">
        <v>89582.36</v>
      </c>
      <c r="P55" s="153">
        <v>89582.36</v>
      </c>
      <c r="Q55" s="153">
        <v>89582.36</v>
      </c>
      <c r="R55" s="153">
        <v>89582.36</v>
      </c>
      <c r="S55" s="172">
        <v>89582.36</v>
      </c>
    </row>
    <row r="56" spans="1:23" x14ac:dyDescent="0.25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3">
        <v>125293131.03000002</v>
      </c>
      <c r="G56" s="123">
        <f t="shared" ref="G56:S56" si="3">SUM(G46:G55)</f>
        <v>73527828.390000001</v>
      </c>
      <c r="H56" s="147">
        <f t="shared" si="3"/>
        <v>155073566.74000001</v>
      </c>
      <c r="I56" s="152">
        <f t="shared" si="3"/>
        <v>97452558.859999999</v>
      </c>
      <c r="J56" s="152">
        <f t="shared" si="3"/>
        <v>67002280.729999989</v>
      </c>
      <c r="K56" s="152">
        <f t="shared" si="3"/>
        <v>71525748.069999993</v>
      </c>
      <c r="L56" s="152">
        <f t="shared" si="3"/>
        <v>71829451.410000011</v>
      </c>
      <c r="M56" s="152">
        <f t="shared" si="3"/>
        <v>84851455.469999999</v>
      </c>
      <c r="N56" s="152">
        <f t="shared" si="3"/>
        <v>84890014.890000001</v>
      </c>
      <c r="O56" s="152">
        <f t="shared" si="3"/>
        <v>118415786.42</v>
      </c>
      <c r="P56" s="152">
        <f t="shared" si="3"/>
        <v>105268156.75000001</v>
      </c>
      <c r="Q56" s="152">
        <f t="shared" si="3"/>
        <v>104703666.56999999</v>
      </c>
      <c r="R56" s="152">
        <f t="shared" si="3"/>
        <v>104886940.98</v>
      </c>
      <c r="S56" s="152">
        <f t="shared" si="3"/>
        <v>116603004.07000001</v>
      </c>
    </row>
    <row r="57" spans="1:23" x14ac:dyDescent="0.25">
      <c r="A57" s="22"/>
      <c r="B57" s="23"/>
      <c r="C57" s="23"/>
      <c r="D57" s="23"/>
      <c r="E57" s="42"/>
      <c r="F57" s="122"/>
      <c r="G57" s="122"/>
      <c r="H57" s="137"/>
      <c r="I57" s="148"/>
      <c r="J57" s="148"/>
      <c r="K57" s="148"/>
      <c r="L57" s="148"/>
      <c r="M57" s="148"/>
      <c r="N57" s="148"/>
      <c r="O57" s="148"/>
      <c r="P57" s="148"/>
      <c r="Q57" s="192"/>
      <c r="R57" s="9"/>
    </row>
    <row r="58" spans="1:23" x14ac:dyDescent="0.25">
      <c r="A58" s="38" t="s">
        <v>205</v>
      </c>
      <c r="B58" s="23"/>
      <c r="C58" s="23"/>
      <c r="D58" s="23"/>
      <c r="E58" s="42"/>
      <c r="F58" s="122"/>
      <c r="G58" s="122"/>
      <c r="H58" s="137"/>
      <c r="I58" s="148"/>
      <c r="J58" s="148"/>
      <c r="K58" s="148"/>
      <c r="L58" s="148"/>
      <c r="M58" s="148"/>
      <c r="N58" s="148"/>
      <c r="O58" s="148"/>
      <c r="P58" s="148"/>
      <c r="Q58" s="148"/>
      <c r="R58" s="9"/>
    </row>
    <row r="59" spans="1:23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2"/>
      <c r="G59" s="122"/>
      <c r="H59" s="137"/>
      <c r="I59" s="148"/>
      <c r="J59" s="148"/>
      <c r="K59" s="148"/>
      <c r="L59" s="148"/>
      <c r="M59" s="148"/>
      <c r="N59" s="148"/>
      <c r="O59" s="148"/>
      <c r="P59" s="148"/>
      <c r="Q59" s="148"/>
      <c r="R59" s="9"/>
    </row>
    <row r="60" spans="1:23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2">
        <v>68054713.079999998</v>
      </c>
      <c r="G60" s="122">
        <v>63468922.82</v>
      </c>
      <c r="H60" s="137">
        <v>58402758.439999998</v>
      </c>
      <c r="I60" s="153">
        <v>52806237.57</v>
      </c>
      <c r="J60" s="153">
        <v>46623720.159999996</v>
      </c>
      <c r="K60" s="153">
        <v>46623720.159999996</v>
      </c>
      <c r="L60" s="153">
        <v>46623720.159999996</v>
      </c>
      <c r="M60" s="153">
        <v>46623720.160000004</v>
      </c>
      <c r="N60" s="153">
        <v>46623720.159999996</v>
      </c>
      <c r="O60" s="153">
        <v>46623720.159999996</v>
      </c>
      <c r="P60" s="153">
        <v>46623720.160000004</v>
      </c>
      <c r="Q60" s="153">
        <v>46623720.160000004</v>
      </c>
      <c r="R60" s="180">
        <v>46623720.160000004</v>
      </c>
      <c r="S60" s="154">
        <v>46623720.160000004</v>
      </c>
    </row>
    <row r="61" spans="1:23" x14ac:dyDescent="0.25">
      <c r="B61" s="23"/>
      <c r="C61" s="23"/>
      <c r="D61" s="23"/>
      <c r="E61" s="42"/>
      <c r="F61" s="122"/>
      <c r="G61" s="122"/>
      <c r="H61" s="137"/>
      <c r="I61" s="150"/>
      <c r="J61" s="150"/>
      <c r="K61" s="150"/>
      <c r="L61" s="150"/>
      <c r="M61" s="150"/>
      <c r="N61" s="150"/>
      <c r="O61" s="150"/>
      <c r="P61" s="150"/>
      <c r="Q61" s="150"/>
      <c r="R61" s="9"/>
    </row>
    <row r="62" spans="1:23" x14ac:dyDescent="0.25">
      <c r="A62" s="25" t="s">
        <v>206</v>
      </c>
      <c r="B62" s="25">
        <v>127065073.09</v>
      </c>
      <c r="C62" s="25">
        <v>138109257.06999999</v>
      </c>
      <c r="D62" s="25">
        <f t="shared" ref="D62:H62" si="4">+D56+D60</f>
        <v>137294791.19999999</v>
      </c>
      <c r="E62" s="43">
        <f t="shared" si="4"/>
        <v>134771963.24000001</v>
      </c>
      <c r="F62" s="123">
        <v>193347844.11000001</v>
      </c>
      <c r="G62" s="123">
        <f t="shared" si="4"/>
        <v>136996751.21000001</v>
      </c>
      <c r="H62" s="147">
        <f t="shared" si="4"/>
        <v>213476325.18000001</v>
      </c>
      <c r="I62" s="216">
        <f t="shared" ref="I62:N62" si="5">+I56+I60</f>
        <v>150258796.43000001</v>
      </c>
      <c r="J62" s="217">
        <f t="shared" si="5"/>
        <v>113626000.88999999</v>
      </c>
      <c r="K62" s="152">
        <f t="shared" si="5"/>
        <v>118149468.22999999</v>
      </c>
      <c r="L62" s="152">
        <f t="shared" si="5"/>
        <v>118453171.57000001</v>
      </c>
      <c r="M62" s="152">
        <f t="shared" si="5"/>
        <v>131475175.63</v>
      </c>
      <c r="N62" s="152">
        <f t="shared" si="5"/>
        <v>131513735.05</v>
      </c>
      <c r="O62" s="152">
        <f>O56+O60</f>
        <v>165039506.57999998</v>
      </c>
      <c r="P62" s="152">
        <f>P56+P60</f>
        <v>151891876.91000003</v>
      </c>
      <c r="Q62" s="152">
        <f>Q56+Q60</f>
        <v>151327386.72999999</v>
      </c>
      <c r="R62" s="152">
        <f>+R56+R60</f>
        <v>151510661.14000002</v>
      </c>
      <c r="S62" s="152">
        <f>+S56+S60</f>
        <v>163226724.23000002</v>
      </c>
    </row>
    <row r="63" spans="1:23" x14ac:dyDescent="0.25">
      <c r="A63" s="22"/>
      <c r="B63" s="23"/>
      <c r="C63" s="23"/>
      <c r="D63" s="23"/>
      <c r="E63" s="42"/>
      <c r="F63" s="122"/>
      <c r="G63" s="122"/>
      <c r="H63" s="137"/>
      <c r="I63" s="179"/>
      <c r="J63" s="9"/>
      <c r="K63" s="9"/>
      <c r="L63" s="9"/>
      <c r="M63" s="9"/>
      <c r="N63" s="9"/>
      <c r="O63" s="192"/>
      <c r="P63" s="192"/>
      <c r="Q63" s="9"/>
      <c r="R63" s="9"/>
    </row>
    <row r="64" spans="1:23" x14ac:dyDescent="0.25">
      <c r="A64" s="22"/>
      <c r="B64" s="23"/>
      <c r="C64" s="23"/>
      <c r="D64" s="23"/>
      <c r="E64" s="42"/>
      <c r="F64" s="122"/>
      <c r="G64" s="122"/>
      <c r="H64" s="137"/>
      <c r="I64" s="179"/>
      <c r="J64" s="9"/>
      <c r="K64" s="9"/>
      <c r="L64" s="9"/>
      <c r="M64" s="9"/>
      <c r="N64" s="9"/>
      <c r="O64" s="148"/>
      <c r="P64" s="148"/>
      <c r="Q64" s="9"/>
      <c r="R64" s="9"/>
    </row>
    <row r="65" spans="1:23" x14ac:dyDescent="0.25">
      <c r="A65" s="39" t="s">
        <v>207</v>
      </c>
      <c r="B65" s="23"/>
      <c r="C65" s="23"/>
      <c r="D65" s="23"/>
      <c r="E65" s="42"/>
      <c r="F65" s="122"/>
      <c r="G65" s="122"/>
      <c r="H65" s="137"/>
      <c r="I65" s="179"/>
      <c r="J65" s="9"/>
      <c r="K65" s="9"/>
      <c r="L65" s="9"/>
      <c r="M65" s="9"/>
      <c r="N65" s="9"/>
      <c r="O65" s="148"/>
      <c r="P65" s="148"/>
      <c r="Q65" s="9"/>
      <c r="R65" s="9"/>
    </row>
    <row r="66" spans="1:23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2">
        <v>602048096.40999997</v>
      </c>
      <c r="G66" s="122">
        <v>610072578.13999999</v>
      </c>
      <c r="H66" s="137">
        <v>1043939443.4</v>
      </c>
      <c r="I66" s="194">
        <v>796517630.65999997</v>
      </c>
      <c r="J66" s="195">
        <v>796517630.65999997</v>
      </c>
      <c r="K66" s="195">
        <v>796517630.65999997</v>
      </c>
      <c r="L66" s="195">
        <v>796517630.65999997</v>
      </c>
      <c r="M66" s="195">
        <v>796517630.65999997</v>
      </c>
      <c r="N66" s="195">
        <v>796517630.65999997</v>
      </c>
      <c r="O66" s="153">
        <v>796517630.65999997</v>
      </c>
      <c r="P66" s="153">
        <v>796517630.65999997</v>
      </c>
      <c r="Q66" s="196">
        <v>796517630.65999997</v>
      </c>
      <c r="R66" s="158">
        <v>796517630.65999997</v>
      </c>
      <c r="S66" s="158">
        <v>796517630.65999997</v>
      </c>
      <c r="T66" s="155"/>
      <c r="U66" s="126"/>
      <c r="V66" s="126"/>
      <c r="W66" s="126"/>
    </row>
    <row r="67" spans="1:23" s="126" customFormat="1" x14ac:dyDescent="0.25">
      <c r="A67" s="22" t="s">
        <v>254</v>
      </c>
      <c r="B67" s="23"/>
      <c r="C67" s="23"/>
      <c r="D67" s="23"/>
      <c r="E67" s="42"/>
      <c r="F67" s="122"/>
      <c r="G67" s="122"/>
      <c r="H67" s="137"/>
      <c r="I67" s="195">
        <v>50282578.300000004</v>
      </c>
      <c r="J67" s="195">
        <v>50282578.299999997</v>
      </c>
      <c r="K67" s="195">
        <v>84553657.950000003</v>
      </c>
      <c r="L67" s="195">
        <v>143857757.43000001</v>
      </c>
      <c r="M67" s="195">
        <v>143857757.43000001</v>
      </c>
      <c r="N67" s="195">
        <v>180493698.63</v>
      </c>
      <c r="O67" s="153">
        <v>183866998.58000001</v>
      </c>
      <c r="P67" s="153">
        <v>183866998.58000001</v>
      </c>
      <c r="Q67" s="197">
        <v>188875138.08000001</v>
      </c>
      <c r="R67" s="153">
        <v>225995720.98000002</v>
      </c>
      <c r="S67" s="153">
        <v>227785197.48000002</v>
      </c>
      <c r="T67"/>
      <c r="U67"/>
      <c r="V67"/>
      <c r="W67"/>
    </row>
    <row r="68" spans="1:23" x14ac:dyDescent="0.25">
      <c r="A68" s="22" t="s">
        <v>238</v>
      </c>
      <c r="B68" s="23"/>
      <c r="C68" s="23"/>
      <c r="D68" s="23"/>
      <c r="E68" s="42">
        <v>26896725.609999999</v>
      </c>
      <c r="F68" s="122">
        <v>57256622.079999998</v>
      </c>
      <c r="G68" s="122">
        <v>773793048.41999996</v>
      </c>
      <c r="H68" s="137">
        <v>797761485.65999997</v>
      </c>
      <c r="I68" s="195">
        <v>1026652854.62</v>
      </c>
      <c r="J68" s="195">
        <v>1026652854.62</v>
      </c>
      <c r="K68" s="195">
        <v>1026652854.62</v>
      </c>
      <c r="L68" s="195">
        <v>1026652854.62</v>
      </c>
      <c r="M68" s="195">
        <v>1026652854.62</v>
      </c>
      <c r="N68" s="195">
        <v>1026652854.62</v>
      </c>
      <c r="O68" s="153">
        <v>1026652854.62</v>
      </c>
      <c r="P68" s="153">
        <v>1026652854.62</v>
      </c>
      <c r="Q68" s="197">
        <v>1026652854.62</v>
      </c>
      <c r="R68" s="153">
        <v>993325675.24000001</v>
      </c>
      <c r="S68" s="153">
        <v>993325675.24000001</v>
      </c>
    </row>
    <row r="69" spans="1:23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2">
        <v>878699775.15999997</v>
      </c>
      <c r="G69" s="122">
        <v>954087491.67000008</v>
      </c>
      <c r="H69" s="137">
        <v>947670094.80999994</v>
      </c>
      <c r="I69" s="195">
        <v>985630919.46000004</v>
      </c>
      <c r="J69" s="195">
        <v>955111137.58000004</v>
      </c>
      <c r="K69" s="195">
        <v>955129163.64999998</v>
      </c>
      <c r="L69" s="195">
        <v>955059786.89999998</v>
      </c>
      <c r="M69" s="195">
        <v>954581569.35000002</v>
      </c>
      <c r="N69" s="195">
        <v>954436236.27999997</v>
      </c>
      <c r="O69" s="153">
        <v>954377202.85000002</v>
      </c>
      <c r="P69" s="153">
        <v>954332029.77999997</v>
      </c>
      <c r="Q69" s="197">
        <v>954319053.77999997</v>
      </c>
      <c r="R69" s="153">
        <v>951578219.85000002</v>
      </c>
      <c r="S69" s="153">
        <v>951224883.24000001</v>
      </c>
    </row>
    <row r="70" spans="1:23" x14ac:dyDescent="0.25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5"/>
      <c r="G70" s="125">
        <v>-7446636.1900000004</v>
      </c>
      <c r="H70" s="138">
        <v>-7446636.1900000004</v>
      </c>
      <c r="I70" s="199">
        <v>-7446636.1900000004</v>
      </c>
      <c r="J70" s="199">
        <v>-7446636.1900000004</v>
      </c>
      <c r="K70" s="199">
        <v>-7446636.1900000004</v>
      </c>
      <c r="L70" s="199">
        <v>-7446636.1900000004</v>
      </c>
      <c r="M70" s="199">
        <v>-7446636.1900000004</v>
      </c>
      <c r="N70" s="199">
        <v>-7446636.1900000004</v>
      </c>
      <c r="O70" s="172">
        <v>-7446636.1900000004</v>
      </c>
      <c r="P70" s="153">
        <v>-7446636.1900000004</v>
      </c>
      <c r="Q70" s="197">
        <v>-7446636.1900000004</v>
      </c>
      <c r="R70" s="153">
        <v>-7446636.1900000004</v>
      </c>
      <c r="S70" s="153">
        <v>-7446636.1900000004</v>
      </c>
      <c r="T70" s="126"/>
      <c r="U70" s="126"/>
      <c r="V70" s="126"/>
      <c r="W70" s="126"/>
    </row>
    <row r="71" spans="1:23" s="126" customFormat="1" x14ac:dyDescent="0.25">
      <c r="A71" s="128" t="s">
        <v>245</v>
      </c>
      <c r="B71" s="25">
        <f>SUM(B66:B70)</f>
        <v>780488348.00999999</v>
      </c>
      <c r="C71" s="25">
        <f t="shared" ref="C71:N71" si="6">SUM(C66:C70)</f>
        <v>756382924.20000005</v>
      </c>
      <c r="D71" s="25">
        <f t="shared" si="6"/>
        <v>1080551722.3</v>
      </c>
      <c r="E71" s="161">
        <f t="shared" si="6"/>
        <v>1140957518.4399998</v>
      </c>
      <c r="F71" s="25">
        <f t="shared" si="6"/>
        <v>1538004493.6500001</v>
      </c>
      <c r="G71" s="160">
        <f t="shared" si="6"/>
        <v>2330506482.04</v>
      </c>
      <c r="H71" s="25">
        <f t="shared" si="6"/>
        <v>2781924387.6799998</v>
      </c>
      <c r="I71" s="33">
        <f t="shared" si="6"/>
        <v>2851637346.8499999</v>
      </c>
      <c r="J71" s="25">
        <f t="shared" si="6"/>
        <v>2821117564.9699998</v>
      </c>
      <c r="K71" s="25">
        <f t="shared" si="6"/>
        <v>2855406670.6900001</v>
      </c>
      <c r="L71" s="25">
        <f t="shared" si="6"/>
        <v>2914641393.4200001</v>
      </c>
      <c r="M71" s="25">
        <f t="shared" si="6"/>
        <v>2914163175.8699999</v>
      </c>
      <c r="N71" s="25">
        <f t="shared" si="6"/>
        <v>2950653783.9999995</v>
      </c>
      <c r="O71" s="25">
        <f>SUM(O66:O70)</f>
        <v>2953968050.52</v>
      </c>
      <c r="P71" s="25">
        <f>SUM(P66:P70)</f>
        <v>2953922877.4500003</v>
      </c>
      <c r="Q71" s="160">
        <f>SUM(Q66:Q70)</f>
        <v>2958918040.9500003</v>
      </c>
      <c r="R71" s="25">
        <f>SUM(R66:R70)</f>
        <v>2959970610.54</v>
      </c>
      <c r="S71" s="158">
        <f>SUM(S66:S70)</f>
        <v>2961406750.4299998</v>
      </c>
    </row>
    <row r="72" spans="1:23" s="126" customFormat="1" x14ac:dyDescent="0.25">
      <c r="A72" s="22" t="s">
        <v>241</v>
      </c>
      <c r="B72" s="23"/>
      <c r="C72" s="23"/>
      <c r="D72" s="23"/>
      <c r="E72" s="46"/>
      <c r="F72" s="162"/>
      <c r="G72" s="140"/>
      <c r="H72" s="163"/>
      <c r="I72" s="151"/>
      <c r="J72" s="21"/>
      <c r="K72" s="21"/>
      <c r="L72" s="21"/>
      <c r="M72" s="21"/>
      <c r="N72" s="21"/>
      <c r="O72" s="21"/>
      <c r="P72" s="21"/>
      <c r="Q72" s="151"/>
      <c r="R72" s="151"/>
      <c r="S72" s="159"/>
    </row>
    <row r="73" spans="1:23" s="126" customFormat="1" x14ac:dyDescent="0.25">
      <c r="A73" s="109">
        <v>2014</v>
      </c>
      <c r="B73" s="23"/>
      <c r="C73" s="23">
        <v>55151398.100000001</v>
      </c>
      <c r="D73" s="23"/>
      <c r="E73" s="42"/>
      <c r="F73" s="149"/>
      <c r="G73" s="42"/>
      <c r="H73" s="149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/>
      <c r="U73"/>
      <c r="V73"/>
      <c r="W73"/>
    </row>
    <row r="74" spans="1:23" x14ac:dyDescent="0.25">
      <c r="A74" s="109">
        <v>2015</v>
      </c>
      <c r="B74" s="23"/>
      <c r="C74" s="23">
        <v>0</v>
      </c>
      <c r="D74" s="130">
        <v>-20203528.570000172</v>
      </c>
      <c r="E74" s="42"/>
      <c r="F74" s="149"/>
      <c r="G74" s="42"/>
      <c r="H74" s="149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21"/>
    </row>
    <row r="75" spans="1:23" x14ac:dyDescent="0.25">
      <c r="A75" s="109">
        <v>2016</v>
      </c>
      <c r="B75" s="23"/>
      <c r="C75" s="23"/>
      <c r="D75" s="23"/>
      <c r="E75" s="42">
        <v>116979580.299999</v>
      </c>
      <c r="F75" s="149"/>
      <c r="G75" s="42"/>
      <c r="H75" s="149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57"/>
      <c r="T75" s="126"/>
      <c r="U75" s="126"/>
      <c r="V75" s="126"/>
      <c r="W75" s="126"/>
    </row>
    <row r="76" spans="1:23" s="126" customFormat="1" x14ac:dyDescent="0.25">
      <c r="A76" s="109">
        <v>2017</v>
      </c>
      <c r="B76" s="23"/>
      <c r="C76" s="23"/>
      <c r="D76" s="23"/>
      <c r="E76" s="42"/>
      <c r="F76" s="149">
        <v>96023888.079999685</v>
      </c>
      <c r="G76" s="42"/>
      <c r="H76" s="149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21"/>
    </row>
    <row r="77" spans="1:23" s="126" customFormat="1" x14ac:dyDescent="0.25">
      <c r="A77" s="109">
        <v>2018</v>
      </c>
      <c r="B77" s="23"/>
      <c r="C77" s="23"/>
      <c r="D77" s="23"/>
      <c r="E77" s="42"/>
      <c r="F77" s="149"/>
      <c r="G77" s="141">
        <v>-1538012.37</v>
      </c>
      <c r="H77" s="149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21"/>
    </row>
    <row r="78" spans="1:23" s="126" customFormat="1" x14ac:dyDescent="0.25">
      <c r="A78" s="109">
        <v>2019</v>
      </c>
      <c r="B78" s="23"/>
      <c r="C78" s="23"/>
      <c r="D78" s="23"/>
      <c r="E78" s="42"/>
      <c r="F78" s="149"/>
      <c r="G78" s="42"/>
      <c r="H78" s="149">
        <v>38886704.729999997</v>
      </c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57"/>
    </row>
    <row r="79" spans="1:23" s="126" customFormat="1" x14ac:dyDescent="0.25">
      <c r="A79" s="109">
        <v>2020</v>
      </c>
      <c r="B79" s="23"/>
      <c r="C79" s="23"/>
      <c r="D79" s="23"/>
      <c r="E79" s="42"/>
      <c r="F79" s="149"/>
      <c r="G79" s="42"/>
      <c r="H79" s="149"/>
      <c r="I79" s="177">
        <v>-29619408.019999892</v>
      </c>
      <c r="J79" s="177"/>
      <c r="K79" s="177"/>
      <c r="L79" s="177"/>
      <c r="M79" s="177"/>
      <c r="N79" s="177"/>
      <c r="O79" s="177"/>
      <c r="P79" s="177"/>
      <c r="Q79" s="177"/>
      <c r="R79" s="177"/>
      <c r="S79" s="157"/>
    </row>
    <row r="80" spans="1:23" s="126" customFormat="1" x14ac:dyDescent="0.25">
      <c r="A80" s="109">
        <v>2021</v>
      </c>
      <c r="B80" s="23"/>
      <c r="C80" s="23"/>
      <c r="D80" s="23"/>
      <c r="E80" s="42"/>
      <c r="F80" s="149"/>
      <c r="G80" s="42"/>
      <c r="H80" s="149"/>
      <c r="I80" s="164"/>
      <c r="J80" s="208">
        <v>61235016.819999948</v>
      </c>
      <c r="K80" s="208">
        <v>136419182.03999999</v>
      </c>
      <c r="L80" s="208">
        <v>134247410.66999999</v>
      </c>
      <c r="M80" s="208">
        <v>192808348.47999999</v>
      </c>
      <c r="N80" s="206">
        <v>212798132.41</v>
      </c>
      <c r="O80" s="182">
        <v>211848829.36000001</v>
      </c>
      <c r="P80" s="182">
        <v>220534213.83000001</v>
      </c>
      <c r="Q80" s="182">
        <v>237610931.44</v>
      </c>
      <c r="R80" s="183">
        <v>240832902.44999999</v>
      </c>
      <c r="S80" s="176">
        <v>213775827.77000022</v>
      </c>
      <c r="T80" s="45"/>
      <c r="U80"/>
      <c r="V80"/>
      <c r="W80"/>
    </row>
    <row r="81" spans="1:20" x14ac:dyDescent="0.25">
      <c r="A81" s="33" t="s">
        <v>208</v>
      </c>
      <c r="B81" s="160">
        <f>SUM(B71:B77)</f>
        <v>780488348.00999999</v>
      </c>
      <c r="C81" s="25">
        <f t="shared" ref="C81:G81" si="7">SUM(C71:C77)</f>
        <v>811534322.30000007</v>
      </c>
      <c r="D81" s="25">
        <f t="shared" si="7"/>
        <v>1060348193.7299998</v>
      </c>
      <c r="E81" s="161">
        <f t="shared" si="7"/>
        <v>1257937098.7399988</v>
      </c>
      <c r="F81" s="25">
        <f t="shared" si="7"/>
        <v>1634028381.7299998</v>
      </c>
      <c r="G81" s="26">
        <f t="shared" si="7"/>
        <v>2328968469.6700001</v>
      </c>
      <c r="H81" s="25">
        <f>SUM(H71:H78)</f>
        <v>2820811092.4099998</v>
      </c>
      <c r="I81" s="25">
        <f t="shared" ref="I81:N81" si="8">SUM(I71:I80)</f>
        <v>2822017938.8299999</v>
      </c>
      <c r="J81" s="25">
        <f t="shared" si="8"/>
        <v>2882352581.79</v>
      </c>
      <c r="K81" s="25">
        <f t="shared" si="8"/>
        <v>2991825852.73</v>
      </c>
      <c r="L81" s="25">
        <f t="shared" si="8"/>
        <v>3048888804.0900002</v>
      </c>
      <c r="M81" s="25">
        <f t="shared" si="8"/>
        <v>3106971524.3499999</v>
      </c>
      <c r="N81" s="25">
        <f t="shared" si="8"/>
        <v>3163451916.4099994</v>
      </c>
      <c r="O81" s="25">
        <f>O71+O80</f>
        <v>3165816879.8800001</v>
      </c>
      <c r="P81" s="25">
        <f>P71+P80</f>
        <v>3174457091.2800002</v>
      </c>
      <c r="Q81" s="25">
        <f>Q71+Q80</f>
        <v>3196528972.3900003</v>
      </c>
      <c r="R81" s="25">
        <f>R71+R80</f>
        <v>3200803512.9899998</v>
      </c>
      <c r="S81" s="25">
        <f>SUM(S71:S80)</f>
        <v>3175182578.1999998</v>
      </c>
    </row>
    <row r="82" spans="1:20" x14ac:dyDescent="0.25">
      <c r="B82" s="23"/>
      <c r="C82" s="23"/>
      <c r="D82" s="23"/>
      <c r="E82" s="42"/>
      <c r="F82" s="122"/>
      <c r="G82" s="122"/>
      <c r="H82" s="122"/>
      <c r="S82" s="165"/>
      <c r="T82" s="45"/>
    </row>
    <row r="83" spans="1:20" ht="15.75" thickBot="1" x14ac:dyDescent="0.3">
      <c r="A83" s="27" t="s">
        <v>209</v>
      </c>
      <c r="B83" s="27">
        <v>907553421.10000002</v>
      </c>
      <c r="C83" s="27">
        <v>949643579.37000012</v>
      </c>
      <c r="D83" s="27">
        <f>D62+D81</f>
        <v>1197642984.9299998</v>
      </c>
      <c r="E83" s="44">
        <f>+E62+E81</f>
        <v>1392709061.9799988</v>
      </c>
      <c r="F83" s="124">
        <v>1827376225.8399997</v>
      </c>
      <c r="G83" s="124">
        <f t="shared" ref="G83:N83" si="9">+G62+G81</f>
        <v>2465965220.8800001</v>
      </c>
      <c r="H83" s="124">
        <f t="shared" si="9"/>
        <v>3034287417.5899997</v>
      </c>
      <c r="I83" s="124">
        <f t="shared" si="9"/>
        <v>2972276735.2599998</v>
      </c>
      <c r="J83" s="124">
        <f t="shared" si="9"/>
        <v>2995978582.6799998</v>
      </c>
      <c r="K83" s="124">
        <f t="shared" si="9"/>
        <v>3109975320.96</v>
      </c>
      <c r="L83" s="124">
        <f t="shared" si="9"/>
        <v>3167341975.6600003</v>
      </c>
      <c r="M83" s="124">
        <f t="shared" si="9"/>
        <v>3238446699.98</v>
      </c>
      <c r="N83" s="124">
        <f t="shared" si="9"/>
        <v>3294965651.4599996</v>
      </c>
      <c r="O83" s="124">
        <f>O62+O81</f>
        <v>3330856386.46</v>
      </c>
      <c r="P83" s="124">
        <f>P62+P81</f>
        <v>3326348968.1900001</v>
      </c>
      <c r="Q83" s="124">
        <f>Q62+Q81</f>
        <v>3347856359.1200004</v>
      </c>
      <c r="R83" s="124">
        <f>R62+R81</f>
        <v>3352314174.1299996</v>
      </c>
      <c r="S83" s="124">
        <f>+S62+S81</f>
        <v>3338409302.4299998</v>
      </c>
    </row>
    <row r="84" spans="1:20" ht="16.5" thickTop="1" thickBot="1" x14ac:dyDescent="0.3">
      <c r="B84" s="24">
        <f>+B83-B41</f>
        <v>0</v>
      </c>
      <c r="C84" s="24">
        <f>+C83-C41</f>
        <v>0</v>
      </c>
      <c r="D84" s="24">
        <f>+D83-D41</f>
        <v>0</v>
      </c>
      <c r="E84" s="47">
        <f>+E41-E83</f>
        <v>0</v>
      </c>
      <c r="F84" s="47">
        <v>0</v>
      </c>
      <c r="G84" s="47">
        <f>+G41-G83</f>
        <v>-4.0000438690185547E-2</v>
      </c>
      <c r="H84" s="47">
        <f>+H41-H83</f>
        <v>0</v>
      </c>
      <c r="L84" s="1">
        <f>L41-L83</f>
        <v>0</v>
      </c>
      <c r="M84" s="1">
        <f>M41-M83</f>
        <v>0</v>
      </c>
      <c r="N84" s="1">
        <f>N41-N83</f>
        <v>0</v>
      </c>
      <c r="O84" s="1">
        <f>O41-O83</f>
        <v>0</v>
      </c>
      <c r="Q84" s="1">
        <f>Q41-Q83</f>
        <v>0</v>
      </c>
      <c r="R84" s="1">
        <f>R41-R83</f>
        <v>0</v>
      </c>
      <c r="S84" s="45">
        <f>S41-S83</f>
        <v>0</v>
      </c>
    </row>
    <row r="85" spans="1:20" x14ac:dyDescent="0.25">
      <c r="A85" s="110"/>
      <c r="B85" s="101"/>
      <c r="C85" s="102"/>
      <c r="D85" s="102"/>
      <c r="E85" s="103"/>
      <c r="F85" s="103"/>
      <c r="G85" s="103"/>
      <c r="H85" s="103"/>
      <c r="I85" s="198"/>
      <c r="J85" s="198"/>
      <c r="K85" s="198"/>
      <c r="L85" s="198"/>
      <c r="M85" s="198"/>
      <c r="N85" s="198"/>
      <c r="O85" s="135"/>
      <c r="P85" s="135"/>
      <c r="Q85" s="202"/>
      <c r="R85" s="135"/>
      <c r="S85" s="166"/>
    </row>
    <row r="86" spans="1:20" x14ac:dyDescent="0.25">
      <c r="A86" s="106" t="s">
        <v>210</v>
      </c>
      <c r="B86" s="41"/>
      <c r="C86" s="33"/>
      <c r="D86" s="33"/>
      <c r="E86" s="105"/>
      <c r="F86" s="105"/>
      <c r="G86" s="105"/>
      <c r="H86" s="105"/>
      <c r="I86" s="179"/>
      <c r="J86" s="179"/>
      <c r="K86" s="179"/>
      <c r="L86" s="179"/>
      <c r="M86" s="179"/>
      <c r="N86" s="179"/>
      <c r="O86" s="136"/>
      <c r="P86" s="136"/>
      <c r="Q86" s="203"/>
      <c r="R86" s="136"/>
      <c r="S86" s="120"/>
    </row>
    <row r="87" spans="1:20" x14ac:dyDescent="0.25">
      <c r="A87" s="104"/>
      <c r="B87" s="41"/>
      <c r="C87" s="33"/>
      <c r="D87" s="33"/>
      <c r="E87" s="105"/>
      <c r="F87" s="105"/>
      <c r="G87" s="105"/>
      <c r="H87" s="105"/>
      <c r="I87" s="179"/>
      <c r="J87" s="179"/>
      <c r="K87" s="179"/>
      <c r="L87" s="179"/>
      <c r="M87" s="179"/>
      <c r="N87" s="179"/>
      <c r="O87" s="136"/>
      <c r="P87" s="136"/>
      <c r="Q87" s="203"/>
      <c r="R87" s="136"/>
      <c r="S87" s="120"/>
    </row>
    <row r="88" spans="1:20" x14ac:dyDescent="0.25">
      <c r="A88" s="104" t="s">
        <v>155</v>
      </c>
      <c r="B88" s="41"/>
      <c r="C88" s="33"/>
      <c r="D88" s="33">
        <v>7553037.2199999997</v>
      </c>
      <c r="E88" s="105">
        <v>7553037.2199999997</v>
      </c>
      <c r="F88" s="105">
        <v>7553037.2199999997</v>
      </c>
      <c r="G88" s="105">
        <v>7553037.2199999997</v>
      </c>
      <c r="H88" s="105">
        <v>7553037.2199999997</v>
      </c>
      <c r="I88" s="200">
        <v>7553037.2199999997</v>
      </c>
      <c r="J88" s="200">
        <v>7553037.2199999997</v>
      </c>
      <c r="K88" s="200">
        <v>7553037.2199999997</v>
      </c>
      <c r="L88" s="200">
        <v>7553037.2199999997</v>
      </c>
      <c r="M88" s="200">
        <v>7553037.2199999997</v>
      </c>
      <c r="N88" s="200">
        <v>7553037.2199999997</v>
      </c>
      <c r="O88" s="171">
        <v>7553037.2199999997</v>
      </c>
      <c r="P88" s="171">
        <v>7553037.2199999997</v>
      </c>
      <c r="Q88" s="113">
        <v>7553037.2199999997</v>
      </c>
      <c r="R88" s="171">
        <v>7553037.2199999997</v>
      </c>
      <c r="S88" s="171">
        <v>7553037.2199999997</v>
      </c>
    </row>
    <row r="89" spans="1:20" x14ac:dyDescent="0.25">
      <c r="A89" s="104" t="s">
        <v>157</v>
      </c>
      <c r="B89" s="41"/>
      <c r="C89" s="33"/>
      <c r="D89" s="33">
        <v>5732726.1600000001</v>
      </c>
      <c r="E89" s="105">
        <v>5732726.1600000001</v>
      </c>
      <c r="F89" s="105">
        <v>5732726.1600000001</v>
      </c>
      <c r="G89" s="105">
        <v>5732726.1600000001</v>
      </c>
      <c r="H89" s="105">
        <v>5732726.1600000001</v>
      </c>
      <c r="I89" s="200">
        <v>5732726.1600000001</v>
      </c>
      <c r="J89" s="200">
        <v>5732726.1600000001</v>
      </c>
      <c r="K89" s="200">
        <v>5732726.1600000001</v>
      </c>
      <c r="L89" s="200">
        <v>5732726.1600000001</v>
      </c>
      <c r="M89" s="200">
        <v>5732726.1600000001</v>
      </c>
      <c r="N89" s="200">
        <v>5732726.1600000001</v>
      </c>
      <c r="O89" s="171">
        <v>5732726.1600000001</v>
      </c>
      <c r="P89" s="171">
        <v>5732726.1600000001</v>
      </c>
      <c r="Q89" s="113">
        <v>5732726.1600000001</v>
      </c>
      <c r="R89" s="171">
        <v>5732726.1600000001</v>
      </c>
      <c r="S89" s="171">
        <v>5732726.1600000001</v>
      </c>
    </row>
    <row r="90" spans="1:20" x14ac:dyDescent="0.25">
      <c r="A90" s="104" t="s">
        <v>160</v>
      </c>
      <c r="B90" s="41"/>
      <c r="C90" s="33"/>
      <c r="D90" s="33">
        <v>619425</v>
      </c>
      <c r="E90" s="105">
        <v>619425</v>
      </c>
      <c r="F90" s="105">
        <v>619425</v>
      </c>
      <c r="G90" s="105">
        <v>619457</v>
      </c>
      <c r="H90" s="105">
        <v>619457</v>
      </c>
      <c r="I90" s="200">
        <v>619457</v>
      </c>
      <c r="J90" s="200">
        <v>619457</v>
      </c>
      <c r="K90" s="200">
        <v>619457</v>
      </c>
      <c r="L90" s="200">
        <v>619457</v>
      </c>
      <c r="M90" s="200">
        <v>619457</v>
      </c>
      <c r="N90" s="200">
        <v>619457</v>
      </c>
      <c r="O90" s="171">
        <v>619457</v>
      </c>
      <c r="P90" s="171">
        <v>619457</v>
      </c>
      <c r="Q90" s="113">
        <v>619457</v>
      </c>
      <c r="R90" s="171">
        <v>619457</v>
      </c>
      <c r="S90" s="171">
        <v>619457</v>
      </c>
    </row>
    <row r="91" spans="1:20" x14ac:dyDescent="0.25">
      <c r="A91" s="104" t="s">
        <v>162</v>
      </c>
      <c r="B91" s="41"/>
      <c r="C91" s="33"/>
      <c r="D91" s="33">
        <v>654524259.76999998</v>
      </c>
      <c r="E91" s="105">
        <v>654524259.76999998</v>
      </c>
      <c r="F91" s="105">
        <v>654524259.76999998</v>
      </c>
      <c r="G91" s="105">
        <v>654524259.76999998</v>
      </c>
      <c r="H91" s="105">
        <v>654524259.76999998</v>
      </c>
      <c r="I91" s="200">
        <v>654524259.76999998</v>
      </c>
      <c r="J91" s="200">
        <v>654524259.76999998</v>
      </c>
      <c r="K91" s="200">
        <v>654524259.76999998</v>
      </c>
      <c r="L91" s="200">
        <v>654524259.76999998</v>
      </c>
      <c r="M91" s="200">
        <v>654524259.76999998</v>
      </c>
      <c r="N91" s="200">
        <v>654524259.76999998</v>
      </c>
      <c r="O91" s="171">
        <v>654524259.76999998</v>
      </c>
      <c r="P91" s="171">
        <v>654524259.76999998</v>
      </c>
      <c r="Q91" s="113">
        <v>654524259.76999998</v>
      </c>
      <c r="R91" s="171">
        <v>654524259.76999998</v>
      </c>
      <c r="S91" s="171">
        <v>654524259.76999998</v>
      </c>
    </row>
    <row r="92" spans="1:20" x14ac:dyDescent="0.25">
      <c r="A92" s="104" t="s">
        <v>164</v>
      </c>
      <c r="B92" s="41"/>
      <c r="C92" s="33"/>
      <c r="D92" s="33">
        <v>450000</v>
      </c>
      <c r="E92" s="105">
        <v>450000</v>
      </c>
      <c r="F92" s="105">
        <v>450000</v>
      </c>
      <c r="G92" s="105">
        <v>450000</v>
      </c>
      <c r="H92" s="105">
        <v>450000</v>
      </c>
      <c r="I92" s="200">
        <v>450000</v>
      </c>
      <c r="J92" s="200">
        <v>450000</v>
      </c>
      <c r="K92" s="200">
        <v>450000</v>
      </c>
      <c r="L92" s="200">
        <v>450000</v>
      </c>
      <c r="M92" s="200">
        <v>450000</v>
      </c>
      <c r="N92" s="200">
        <v>450000</v>
      </c>
      <c r="O92" s="171">
        <v>450000</v>
      </c>
      <c r="P92" s="171">
        <v>450000</v>
      </c>
      <c r="Q92" s="113">
        <v>450000</v>
      </c>
      <c r="R92" s="171">
        <v>450000</v>
      </c>
      <c r="S92" s="171">
        <v>450000</v>
      </c>
    </row>
    <row r="93" spans="1:20" x14ac:dyDescent="0.25">
      <c r="A93" s="104" t="s">
        <v>166</v>
      </c>
      <c r="B93" s="41"/>
      <c r="C93" s="33"/>
      <c r="D93" s="33">
        <v>15675082.789999999</v>
      </c>
      <c r="E93" s="105">
        <v>15336422.789999999</v>
      </c>
      <c r="F93" s="105">
        <v>15238714.789999999</v>
      </c>
      <c r="G93" s="105">
        <v>15211314.789999999</v>
      </c>
      <c r="H93" s="105">
        <v>15211314.790000001</v>
      </c>
      <c r="I93" s="200">
        <v>15211314.790000001</v>
      </c>
      <c r="J93" s="200">
        <v>15211314.790000001</v>
      </c>
      <c r="K93" s="200">
        <v>15211314.790000001</v>
      </c>
      <c r="L93" s="200">
        <v>15211314.790000001</v>
      </c>
      <c r="M93" s="200">
        <v>15211314.790000001</v>
      </c>
      <c r="N93" s="200">
        <v>15211314.790000001</v>
      </c>
      <c r="O93" s="171">
        <v>15211314.790000001</v>
      </c>
      <c r="P93" s="171">
        <v>15211314.790000001</v>
      </c>
      <c r="Q93" s="113">
        <v>15211314.790000001</v>
      </c>
      <c r="R93" s="171">
        <v>15211314.790000001</v>
      </c>
      <c r="S93" s="171">
        <v>15211314.790000001</v>
      </c>
    </row>
    <row r="94" spans="1:20" ht="15.75" thickBot="1" x14ac:dyDescent="0.3">
      <c r="A94" s="104"/>
      <c r="B94" s="41"/>
      <c r="C94" s="33"/>
      <c r="D94" s="33"/>
      <c r="E94" s="105"/>
      <c r="F94" s="105"/>
      <c r="G94" s="105"/>
      <c r="H94" s="105"/>
      <c r="I94" s="201"/>
      <c r="J94" s="201"/>
      <c r="K94" s="201"/>
      <c r="L94" s="201"/>
      <c r="M94" s="201"/>
      <c r="N94" s="201"/>
      <c r="O94" s="175"/>
      <c r="P94" s="175"/>
      <c r="Q94" s="204"/>
      <c r="R94" s="175"/>
      <c r="S94" s="174"/>
    </row>
    <row r="95" spans="1:20" x14ac:dyDescent="0.25">
      <c r="A95" s="100" t="s">
        <v>237</v>
      </c>
      <c r="B95" s="101"/>
      <c r="C95" s="102"/>
      <c r="D95" s="102"/>
      <c r="E95" s="103"/>
      <c r="F95" s="103"/>
      <c r="G95" s="103"/>
      <c r="H95" s="103"/>
      <c r="I95" s="135"/>
      <c r="J95" s="136"/>
      <c r="K95" s="136"/>
      <c r="L95" s="136"/>
      <c r="M95" s="136"/>
      <c r="N95" s="136"/>
      <c r="O95" s="136"/>
      <c r="P95" s="136"/>
      <c r="Q95" s="136"/>
      <c r="R95" s="136"/>
      <c r="S95" s="173"/>
    </row>
    <row r="96" spans="1:20" x14ac:dyDescent="0.25">
      <c r="A96" s="104"/>
      <c r="B96" s="41"/>
      <c r="C96" s="33"/>
      <c r="D96" s="33"/>
      <c r="E96" s="105"/>
      <c r="F96" s="105"/>
      <c r="G96" s="105"/>
      <c r="H96" s="105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73"/>
    </row>
    <row r="97" spans="1:23" x14ac:dyDescent="0.25">
      <c r="A97" s="104" t="s">
        <v>233</v>
      </c>
      <c r="B97" s="33">
        <v>967723857</v>
      </c>
      <c r="C97" s="33">
        <v>1068570765</v>
      </c>
      <c r="D97" s="33">
        <v>1066932861.7</v>
      </c>
      <c r="E97" s="111">
        <v>1100540210.77</v>
      </c>
      <c r="F97" s="111">
        <v>1201246812.25</v>
      </c>
      <c r="G97" s="111">
        <v>1234141191.5999999</v>
      </c>
      <c r="H97" s="111">
        <v>1357978096.5599999</v>
      </c>
      <c r="I97" s="136">
        <v>1530309321.6400001</v>
      </c>
      <c r="J97" s="136">
        <v>1531237371.3699999</v>
      </c>
      <c r="K97" s="136">
        <v>1531237371.3699999</v>
      </c>
      <c r="L97" s="136">
        <v>1531237371.3699999</v>
      </c>
      <c r="M97" s="136">
        <v>1531237371.3699999</v>
      </c>
      <c r="N97" s="136">
        <v>1531237371.3699999</v>
      </c>
      <c r="O97" s="136">
        <v>1531237371.3700001</v>
      </c>
      <c r="P97" s="136">
        <v>1531237371.3700001</v>
      </c>
      <c r="Q97" s="136">
        <v>1531237371.3700001</v>
      </c>
      <c r="R97" s="136">
        <v>1531237371.3700001</v>
      </c>
      <c r="S97" s="171">
        <v>1531237371.3700001</v>
      </c>
    </row>
    <row r="98" spans="1:23" ht="15.75" thickBot="1" x14ac:dyDescent="0.3">
      <c r="A98" s="104" t="s">
        <v>170</v>
      </c>
      <c r="B98" s="33">
        <v>341874720.94</v>
      </c>
      <c r="C98" s="33">
        <v>172297313.28999999</v>
      </c>
      <c r="D98" s="33">
        <v>194919561.13</v>
      </c>
      <c r="E98" s="111">
        <v>453372052.52999997</v>
      </c>
      <c r="F98" s="111">
        <v>420704283.61000001</v>
      </c>
      <c r="G98" s="111">
        <v>365317297.49000001</v>
      </c>
      <c r="H98" s="111">
        <v>332877649.37</v>
      </c>
      <c r="I98" s="136">
        <v>185988332.91</v>
      </c>
      <c r="J98" s="136">
        <v>12978131.390000001</v>
      </c>
      <c r="K98" s="136">
        <v>15589381.279999999</v>
      </c>
      <c r="L98" s="136">
        <v>12100647.699999999</v>
      </c>
      <c r="M98" s="136">
        <v>25266034.899999999</v>
      </c>
      <c r="N98" s="136">
        <v>27328388.079999998</v>
      </c>
      <c r="O98" s="136">
        <v>29263762.870000001</v>
      </c>
      <c r="P98" s="136">
        <v>32199623.789999999</v>
      </c>
      <c r="Q98" s="136">
        <v>35139027.350000001</v>
      </c>
      <c r="R98" s="136">
        <v>52786674.829999998</v>
      </c>
      <c r="S98" s="171">
        <v>52786674.829999998</v>
      </c>
    </row>
    <row r="99" spans="1:23" x14ac:dyDescent="0.25">
      <c r="A99" s="106" t="s">
        <v>236</v>
      </c>
      <c r="B99" s="26">
        <f t="shared" ref="B99:H99" si="10">SUM(B97:B98)</f>
        <v>1309598577.9400001</v>
      </c>
      <c r="C99" s="26">
        <f t="shared" si="10"/>
        <v>1240868078.29</v>
      </c>
      <c r="D99" s="26">
        <f t="shared" si="10"/>
        <v>1261852422.8299999</v>
      </c>
      <c r="E99" s="112">
        <f t="shared" si="10"/>
        <v>1553912263.3</v>
      </c>
      <c r="F99" s="112">
        <v>1621951095.8600001</v>
      </c>
      <c r="G99" s="112">
        <f t="shared" si="10"/>
        <v>1599458489.0899999</v>
      </c>
      <c r="H99" s="112">
        <f t="shared" si="10"/>
        <v>1690855745.9299998</v>
      </c>
      <c r="I99" s="184">
        <f t="shared" ref="I99:N99" si="11">SUM(I97:I98)</f>
        <v>1716297654.5500002</v>
      </c>
      <c r="J99" s="184">
        <f t="shared" si="11"/>
        <v>1544215502.76</v>
      </c>
      <c r="K99" s="156">
        <f t="shared" si="11"/>
        <v>1546826752.6499999</v>
      </c>
      <c r="L99" s="156">
        <f t="shared" si="11"/>
        <v>1543338019.0699999</v>
      </c>
      <c r="M99" s="156">
        <f t="shared" si="11"/>
        <v>1556503406.27</v>
      </c>
      <c r="N99" s="156">
        <f t="shared" si="11"/>
        <v>1558565759.4499998</v>
      </c>
      <c r="O99" s="156">
        <f t="shared" ref="O99:S99" si="12">SUM(O97:O98)</f>
        <v>1560501134.24</v>
      </c>
      <c r="P99" s="156">
        <f t="shared" si="12"/>
        <v>1563436995.1600001</v>
      </c>
      <c r="Q99" s="205">
        <f t="shared" si="12"/>
        <v>1566376398.72</v>
      </c>
      <c r="R99" s="156">
        <f t="shared" si="12"/>
        <v>1584024046.2</v>
      </c>
      <c r="S99" s="185">
        <f t="shared" si="12"/>
        <v>1584024046.2</v>
      </c>
    </row>
    <row r="100" spans="1:23" x14ac:dyDescent="0.25">
      <c r="A100" s="104" t="s">
        <v>169</v>
      </c>
      <c r="B100" s="33">
        <v>103514975.84999999</v>
      </c>
      <c r="C100" s="33">
        <v>62282804.07</v>
      </c>
      <c r="D100" s="33">
        <v>36420912.43</v>
      </c>
      <c r="E100" s="111">
        <v>20325373.920000002</v>
      </c>
      <c r="F100" s="111">
        <v>0</v>
      </c>
      <c r="G100" s="111">
        <v>57922728.82</v>
      </c>
      <c r="H100" s="33">
        <v>66296228.520000003</v>
      </c>
      <c r="I100" s="167"/>
      <c r="J100" s="167">
        <v>1372323904.4200001</v>
      </c>
      <c r="K100" s="211">
        <v>1180363702.5999999</v>
      </c>
      <c r="L100" s="9">
        <v>1044210708.61</v>
      </c>
      <c r="M100" s="169">
        <v>888758673.79999995</v>
      </c>
      <c r="N100" s="169">
        <v>762941455.13999999</v>
      </c>
      <c r="O100" s="169">
        <v>650274324.46000004</v>
      </c>
      <c r="P100" s="169">
        <v>526132971.17000002</v>
      </c>
      <c r="Q100" s="167">
        <v>391238322.41000003</v>
      </c>
      <c r="R100" s="167">
        <v>282992040.69999999</v>
      </c>
      <c r="S100" s="158">
        <v>152165585.99000001</v>
      </c>
    </row>
    <row r="101" spans="1:23" x14ac:dyDescent="0.25">
      <c r="A101" s="104" t="s">
        <v>171</v>
      </c>
      <c r="B101" s="33">
        <v>43739677.130000003</v>
      </c>
      <c r="C101" s="33"/>
      <c r="D101" s="33">
        <v>0</v>
      </c>
      <c r="E101" s="111">
        <v>68062111.879999995</v>
      </c>
      <c r="F101" s="111"/>
      <c r="G101" s="111">
        <v>11188433.84</v>
      </c>
      <c r="H101" s="33">
        <v>0</v>
      </c>
      <c r="I101" s="169"/>
      <c r="J101" s="169">
        <v>0</v>
      </c>
      <c r="K101" s="212"/>
      <c r="L101" s="9"/>
      <c r="M101" s="169"/>
      <c r="N101" s="169"/>
      <c r="O101" s="169"/>
      <c r="P101" s="169"/>
      <c r="Q101" s="169"/>
      <c r="R101" s="169">
        <v>125893929.19</v>
      </c>
      <c r="S101" s="153"/>
    </row>
    <row r="102" spans="1:23" x14ac:dyDescent="0.25">
      <c r="A102" s="104" t="s">
        <v>172</v>
      </c>
      <c r="B102" s="33">
        <v>1162343924.96</v>
      </c>
      <c r="C102" s="33">
        <v>1178585274.22</v>
      </c>
      <c r="D102" s="33">
        <v>1225431510.4000001</v>
      </c>
      <c r="E102" s="111">
        <v>1465524777.5</v>
      </c>
      <c r="F102" s="111">
        <v>0</v>
      </c>
      <c r="G102" s="111">
        <v>1530347326.4300001</v>
      </c>
      <c r="H102" s="33">
        <v>1624559517.4100001</v>
      </c>
      <c r="I102" s="168">
        <v>1604843095.1900001</v>
      </c>
      <c r="J102" s="168">
        <v>171891598.34</v>
      </c>
      <c r="K102" s="210">
        <v>366463050.04000002</v>
      </c>
      <c r="L102" s="209">
        <v>499127310.45999998</v>
      </c>
      <c r="M102" s="168">
        <v>667744732.47000003</v>
      </c>
      <c r="N102" s="168">
        <v>795624304.30999994</v>
      </c>
      <c r="O102" s="168">
        <v>910226809.77999997</v>
      </c>
      <c r="P102" s="168">
        <v>1037304023.99</v>
      </c>
      <c r="Q102" s="168">
        <v>1175138076.3099999</v>
      </c>
      <c r="R102" s="168">
        <v>125893929.19</v>
      </c>
      <c r="S102" s="172">
        <v>1431858460.21</v>
      </c>
    </row>
    <row r="103" spans="1:23" ht="15.75" thickBot="1" x14ac:dyDescent="0.3">
      <c r="A103" s="104"/>
      <c r="B103" s="26">
        <f t="shared" ref="B103:C103" si="13">SUM(B100:B102)</f>
        <v>1309598577.9400001</v>
      </c>
      <c r="C103" s="26">
        <f t="shared" si="13"/>
        <v>1240868078.29</v>
      </c>
      <c r="D103" s="26">
        <f t="shared" ref="D103:N103" si="14">SUM(D100:D102)</f>
        <v>1261852422.8300002</v>
      </c>
      <c r="E103" s="112">
        <f t="shared" si="14"/>
        <v>1553912263.3</v>
      </c>
      <c r="F103" s="112">
        <f t="shared" si="14"/>
        <v>0</v>
      </c>
      <c r="G103" s="112">
        <f t="shared" si="14"/>
        <v>1599458489.0900002</v>
      </c>
      <c r="H103" s="112">
        <f>SUM(H100:H102)</f>
        <v>1690855745.9300001</v>
      </c>
      <c r="I103" s="186">
        <f t="shared" si="14"/>
        <v>1604843095.1900001</v>
      </c>
      <c r="J103" s="156">
        <f t="shared" si="14"/>
        <v>1544215502.76</v>
      </c>
      <c r="K103" s="210">
        <f t="shared" si="14"/>
        <v>1546826752.6399999</v>
      </c>
      <c r="L103" s="210">
        <f t="shared" si="14"/>
        <v>1543338019.0699999</v>
      </c>
      <c r="M103" s="210">
        <f t="shared" si="14"/>
        <v>1556503406.27</v>
      </c>
      <c r="N103" s="210">
        <f t="shared" si="14"/>
        <v>1558565759.4499998</v>
      </c>
      <c r="O103" s="156">
        <f>SUM(O100:O102)</f>
        <v>1560501134.24</v>
      </c>
      <c r="P103" s="156">
        <f>SUM(P100:P102)</f>
        <v>1563436995.1600001</v>
      </c>
      <c r="Q103" s="156">
        <f>SUM(Q100:Q102)</f>
        <v>1566376398.72</v>
      </c>
      <c r="R103" s="156">
        <f>SUM(R100:R102)</f>
        <v>534779899.07999998</v>
      </c>
      <c r="S103" s="187">
        <f>SUM(S100:S102)</f>
        <v>1584024046.2</v>
      </c>
    </row>
    <row r="104" spans="1:23" x14ac:dyDescent="0.25">
      <c r="A104" s="104"/>
      <c r="B104" s="33">
        <f>+B99-B103</f>
        <v>0</v>
      </c>
      <c r="C104" s="33"/>
      <c r="D104" s="33"/>
      <c r="E104" s="111">
        <f>+E99-E103</f>
        <v>0</v>
      </c>
      <c r="F104" s="111"/>
      <c r="G104" s="111"/>
      <c r="H104" s="111"/>
      <c r="I104" s="136"/>
      <c r="J104" s="136"/>
      <c r="K104" s="213"/>
      <c r="L104" s="136"/>
      <c r="M104" s="136"/>
      <c r="N104" s="136"/>
      <c r="O104" s="136"/>
      <c r="P104" s="136"/>
      <c r="Q104" s="136"/>
      <c r="R104" s="136"/>
      <c r="S104" s="173"/>
    </row>
    <row r="105" spans="1:23" x14ac:dyDescent="0.25">
      <c r="A105" s="106" t="s">
        <v>234</v>
      </c>
      <c r="B105" s="33"/>
      <c r="C105" s="33"/>
      <c r="D105" s="33"/>
      <c r="E105" s="111"/>
      <c r="F105" s="111"/>
      <c r="G105" s="111"/>
      <c r="H105" s="111"/>
      <c r="I105" s="136"/>
      <c r="J105" s="136"/>
      <c r="K105" s="213"/>
      <c r="L105" s="136"/>
      <c r="M105" s="136"/>
      <c r="N105" s="136"/>
      <c r="O105" s="136"/>
      <c r="P105" s="136"/>
      <c r="Q105" s="136"/>
      <c r="R105" s="136"/>
      <c r="S105" s="173"/>
    </row>
    <row r="106" spans="1:23" x14ac:dyDescent="0.25">
      <c r="A106" s="104" t="s">
        <v>182</v>
      </c>
      <c r="B106" s="41">
        <v>967723857</v>
      </c>
      <c r="C106" s="33">
        <v>1068570765</v>
      </c>
      <c r="D106" s="33">
        <v>1066932861.7</v>
      </c>
      <c r="E106" s="111">
        <v>1100540210.77</v>
      </c>
      <c r="F106" s="111">
        <v>1201246812.25</v>
      </c>
      <c r="G106" s="111">
        <v>1234141191.5999999</v>
      </c>
      <c r="H106" s="111">
        <v>1357978096.03</v>
      </c>
      <c r="I106" s="143">
        <v>1530309321.6400001</v>
      </c>
      <c r="J106" s="143">
        <v>1531237371.3699999</v>
      </c>
      <c r="K106" s="143">
        <v>1531237371.3699999</v>
      </c>
      <c r="L106" s="143">
        <v>1531237371.3699999</v>
      </c>
      <c r="M106" s="143">
        <v>1531237371.3699999</v>
      </c>
      <c r="N106" s="143">
        <v>1531237371.3699999</v>
      </c>
      <c r="O106" s="143">
        <v>1531237371.3700001</v>
      </c>
      <c r="P106" s="143">
        <v>1531237371.3700001</v>
      </c>
      <c r="Q106" s="143">
        <v>1531237371.3700001</v>
      </c>
      <c r="R106" s="171">
        <v>1531237371.3700001</v>
      </c>
      <c r="S106" s="171">
        <v>1531237371.3700001</v>
      </c>
      <c r="T106" s="79"/>
    </row>
    <row r="107" spans="1:23" x14ac:dyDescent="0.25">
      <c r="A107" s="104" t="s">
        <v>184</v>
      </c>
      <c r="B107" s="33">
        <v>341874720.94</v>
      </c>
      <c r="C107" s="33">
        <v>172297313.28999999</v>
      </c>
      <c r="D107" s="33">
        <v>194919561.13</v>
      </c>
      <c r="E107" s="113">
        <v>453372052.52999997</v>
      </c>
      <c r="F107" s="113">
        <v>469570831.60000002</v>
      </c>
      <c r="G107" s="113">
        <v>393259325.88999999</v>
      </c>
      <c r="H107" s="113">
        <v>481871983.98000002</v>
      </c>
      <c r="I107" s="143">
        <v>185988332.91</v>
      </c>
      <c r="J107" s="143">
        <v>12129308.970000001</v>
      </c>
      <c r="K107" s="143">
        <v>14740558.859999999</v>
      </c>
      <c r="L107" s="143">
        <v>12100647.699999999</v>
      </c>
      <c r="M107" s="143">
        <v>25266034.899999999</v>
      </c>
      <c r="N107" s="143">
        <v>27328388.079999998</v>
      </c>
      <c r="O107" s="143">
        <v>29263762.870000001</v>
      </c>
      <c r="P107" s="143">
        <v>32199623.789999999</v>
      </c>
      <c r="Q107" s="143">
        <v>35139027.350000001</v>
      </c>
      <c r="R107" s="171">
        <v>52786674.829999998</v>
      </c>
      <c r="S107" s="171">
        <v>52786674.829999998</v>
      </c>
    </row>
    <row r="108" spans="1:23" x14ac:dyDescent="0.25">
      <c r="A108" s="106" t="s">
        <v>235</v>
      </c>
      <c r="B108" s="26">
        <f t="shared" ref="B108:N108" si="15">SUM(B106:B107)</f>
        <v>1309598577.9400001</v>
      </c>
      <c r="C108" s="26">
        <f t="shared" si="15"/>
        <v>1240868078.29</v>
      </c>
      <c r="D108" s="26">
        <f t="shared" si="15"/>
        <v>1261852422.8299999</v>
      </c>
      <c r="E108" s="112">
        <f t="shared" si="15"/>
        <v>1553912263.3</v>
      </c>
      <c r="F108" s="112">
        <v>1670817643.8499999</v>
      </c>
      <c r="G108" s="112">
        <f t="shared" si="15"/>
        <v>1627400517.4899998</v>
      </c>
      <c r="H108" s="112">
        <f t="shared" si="15"/>
        <v>1839850080.01</v>
      </c>
      <c r="I108" s="170">
        <f t="shared" si="15"/>
        <v>1716297654.5500002</v>
      </c>
      <c r="J108" s="170">
        <f t="shared" si="15"/>
        <v>1543366680.3399999</v>
      </c>
      <c r="K108" s="215">
        <f t="shared" si="15"/>
        <v>1545977930.2299998</v>
      </c>
      <c r="L108" s="215">
        <f t="shared" si="15"/>
        <v>1543338019.0699999</v>
      </c>
      <c r="M108" s="215">
        <f t="shared" si="15"/>
        <v>1556503406.27</v>
      </c>
      <c r="N108" s="215">
        <f t="shared" si="15"/>
        <v>1558565759.4499998</v>
      </c>
      <c r="O108" s="156">
        <f>SUM(O106:O107)</f>
        <v>1560501134.24</v>
      </c>
      <c r="P108" s="156">
        <f>SUM(P106:P107)</f>
        <v>1563436995.1600001</v>
      </c>
      <c r="Q108" s="156">
        <f>SUM(Q106:Q107)</f>
        <v>1566376398.72</v>
      </c>
      <c r="R108" s="156">
        <f>SUM(R106:R107)</f>
        <v>1584024046.2</v>
      </c>
      <c r="S108" s="156">
        <f>SUM(S106:S107)</f>
        <v>1584024046.2</v>
      </c>
    </row>
    <row r="109" spans="1:23" x14ac:dyDescent="0.25">
      <c r="A109" s="104" t="s">
        <v>180</v>
      </c>
      <c r="B109" s="33">
        <v>1213634523.4000001</v>
      </c>
      <c r="C109" s="33">
        <v>1122938219.8399999</v>
      </c>
      <c r="D109" s="33">
        <v>1238430551.6300001</v>
      </c>
      <c r="E109" s="111">
        <v>1407145633.3</v>
      </c>
      <c r="F109" s="111">
        <v>1509185677.3</v>
      </c>
      <c r="G109" s="111">
        <v>1564851199.53</v>
      </c>
      <c r="H109" s="111">
        <v>1471213085.76</v>
      </c>
      <c r="I109" s="143">
        <v>1590981864.9300001</v>
      </c>
      <c r="J109" s="143">
        <v>79293616.049999997</v>
      </c>
      <c r="K109" s="214">
        <v>190777085.30000001</v>
      </c>
      <c r="L109" s="143">
        <v>326902512.63</v>
      </c>
      <c r="M109" s="143">
        <v>428819774.50999999</v>
      </c>
      <c r="N109" s="143">
        <v>543371869.13999999</v>
      </c>
      <c r="O109" s="143">
        <v>656358024.81000006</v>
      </c>
      <c r="P109" s="143">
        <v>805500676.40999997</v>
      </c>
      <c r="Q109" s="143">
        <v>936582810.51999998</v>
      </c>
      <c r="R109" s="171"/>
      <c r="S109" s="171"/>
    </row>
    <row r="110" spans="1:23" x14ac:dyDescent="0.25">
      <c r="A110" s="104" t="s">
        <v>177</v>
      </c>
      <c r="B110" s="33">
        <v>19186858.640000001</v>
      </c>
      <c r="C110" s="33">
        <v>21990679.219999999</v>
      </c>
      <c r="D110" s="33">
        <v>19812092.899999999</v>
      </c>
      <c r="E110" s="111">
        <v>31153442.219999999</v>
      </c>
      <c r="F110" s="111">
        <v>89767076.5</v>
      </c>
      <c r="G110" s="111">
        <v>37054682.079999998</v>
      </c>
      <c r="H110" s="111">
        <v>141769813.59999999</v>
      </c>
      <c r="I110" s="143">
        <v>57037968.299999997</v>
      </c>
      <c r="J110" s="143">
        <v>21434893.710000001</v>
      </c>
      <c r="K110" s="143">
        <v>28261158.66</v>
      </c>
      <c r="L110" s="143">
        <v>28816990.52</v>
      </c>
      <c r="M110" s="143">
        <v>39327184.200000003</v>
      </c>
      <c r="N110" s="143">
        <v>38784258.659999996</v>
      </c>
      <c r="O110" s="143">
        <v>62042633.950000003</v>
      </c>
      <c r="P110" s="143">
        <v>55556039.870000005</v>
      </c>
      <c r="Q110" s="143">
        <v>59835587.75</v>
      </c>
      <c r="R110" s="171">
        <v>62083778.770000003</v>
      </c>
      <c r="S110" s="171">
        <v>75204778.200000003</v>
      </c>
      <c r="T110" s="126"/>
      <c r="U110" s="126"/>
      <c r="V110" s="126"/>
      <c r="W110" s="126"/>
    </row>
    <row r="111" spans="1:23" s="126" customFormat="1" x14ac:dyDescent="0.25">
      <c r="A111" s="104" t="s">
        <v>247</v>
      </c>
      <c r="B111" s="33"/>
      <c r="C111" s="33"/>
      <c r="D111" s="33"/>
      <c r="E111" s="111"/>
      <c r="F111" s="111"/>
      <c r="G111" s="111">
        <v>0</v>
      </c>
      <c r="H111" s="111">
        <v>0</v>
      </c>
      <c r="I111" s="136"/>
      <c r="J111" s="136"/>
      <c r="K111" s="213"/>
      <c r="L111" s="136"/>
      <c r="M111" s="136"/>
      <c r="N111" s="136"/>
      <c r="O111" s="136"/>
      <c r="P111" s="136"/>
      <c r="Q111" s="136"/>
      <c r="R111" s="136"/>
      <c r="S111" s="171"/>
      <c r="T111"/>
      <c r="U111"/>
      <c r="V111"/>
      <c r="W111"/>
    </row>
    <row r="112" spans="1:23" ht="15.75" thickBot="1" x14ac:dyDescent="0.3">
      <c r="A112" s="104" t="s">
        <v>176</v>
      </c>
      <c r="B112" s="33">
        <v>779282.73</v>
      </c>
      <c r="C112" s="33"/>
      <c r="D112" s="33">
        <v>678832.48</v>
      </c>
      <c r="E112" s="111">
        <v>89761.36</v>
      </c>
      <c r="F112" s="111">
        <v>29232579.350000001</v>
      </c>
      <c r="G112" s="111">
        <v>12755708.630000001</v>
      </c>
      <c r="H112" s="111">
        <v>54270080.82</v>
      </c>
      <c r="I112" s="136">
        <v>0</v>
      </c>
      <c r="J112" s="136">
        <v>9014291.6400000006</v>
      </c>
      <c r="K112" s="213">
        <v>18093914.09</v>
      </c>
      <c r="L112" s="136">
        <v>8190897.8899999997</v>
      </c>
      <c r="M112" s="136">
        <v>20008357.75</v>
      </c>
      <c r="N112" s="136">
        <v>18318369.66</v>
      </c>
      <c r="O112" s="136">
        <v>39927819.490000002</v>
      </c>
      <c r="P112" s="136">
        <v>59872394.57</v>
      </c>
      <c r="Q112" s="136">
        <v>54563584.829999998</v>
      </c>
      <c r="R112" s="188">
        <v>59233388.780000001</v>
      </c>
      <c r="S112" s="171">
        <v>41028022.259999998</v>
      </c>
    </row>
    <row r="113" spans="1:19" ht="15.75" thickBot="1" x14ac:dyDescent="0.3">
      <c r="A113" s="106" t="s">
        <v>187</v>
      </c>
      <c r="B113" s="26">
        <f t="shared" ref="B113:G113" si="16">SUM(B109:B112)</f>
        <v>1233600664.7700002</v>
      </c>
      <c r="C113" s="26">
        <f t="shared" si="16"/>
        <v>1144928899.0599999</v>
      </c>
      <c r="D113" s="26">
        <f t="shared" si="16"/>
        <v>1258921477.0100002</v>
      </c>
      <c r="E113" s="114">
        <f t="shared" si="16"/>
        <v>1438388836.8799999</v>
      </c>
      <c r="F113" s="114">
        <v>1628185333.1499999</v>
      </c>
      <c r="G113" s="114">
        <f t="shared" si="16"/>
        <v>1614661590.24</v>
      </c>
      <c r="H113" s="114">
        <f t="shared" ref="H113:S113" si="17">SUM(H109:H112)</f>
        <v>1667252980.1799998</v>
      </c>
      <c r="I113" s="26">
        <f t="shared" si="17"/>
        <v>1648019833.23</v>
      </c>
      <c r="J113" s="25">
        <f t="shared" si="17"/>
        <v>109742801.39999999</v>
      </c>
      <c r="K113" s="25">
        <f t="shared" si="17"/>
        <v>237132158.05000001</v>
      </c>
      <c r="L113" s="25">
        <f t="shared" si="17"/>
        <v>363910401.03999996</v>
      </c>
      <c r="M113" s="25">
        <f t="shared" si="17"/>
        <v>488155316.45999998</v>
      </c>
      <c r="N113" s="25">
        <f t="shared" si="17"/>
        <v>600474497.45999992</v>
      </c>
      <c r="O113" s="25">
        <f t="shared" si="17"/>
        <v>758328478.25000012</v>
      </c>
      <c r="P113" s="25">
        <f t="shared" si="17"/>
        <v>920929110.85000002</v>
      </c>
      <c r="Q113" s="25">
        <f t="shared" si="17"/>
        <v>1050981983.1</v>
      </c>
      <c r="R113" s="25">
        <f t="shared" si="17"/>
        <v>121317167.55000001</v>
      </c>
      <c r="S113" s="181">
        <f t="shared" si="17"/>
        <v>116232800.46000001</v>
      </c>
    </row>
    <row r="114" spans="1:19" ht="15.75" thickBot="1" x14ac:dyDescent="0.3">
      <c r="A114" s="104" t="s">
        <v>183</v>
      </c>
      <c r="B114" s="26">
        <v>75997913.170000002</v>
      </c>
      <c r="C114" s="26">
        <v>95939179.230000004</v>
      </c>
      <c r="D114" s="26">
        <v>2930945.82</v>
      </c>
      <c r="E114" s="114">
        <v>115523426.42</v>
      </c>
      <c r="F114" s="114">
        <v>42632310.700000048</v>
      </c>
      <c r="G114" s="114">
        <f t="shared" ref="G114:N114" si="18">+G108-G113</f>
        <v>12738927.249999762</v>
      </c>
      <c r="H114" s="114">
        <f t="shared" si="18"/>
        <v>172597099.83000016</v>
      </c>
      <c r="I114" s="26">
        <f t="shared" si="18"/>
        <v>68277821.320000172</v>
      </c>
      <c r="J114" s="25">
        <f t="shared" si="18"/>
        <v>1433623878.9399998</v>
      </c>
      <c r="K114" s="25">
        <f t="shared" si="18"/>
        <v>1308845772.1799998</v>
      </c>
      <c r="L114" s="25">
        <f t="shared" si="18"/>
        <v>1179427618.03</v>
      </c>
      <c r="M114" s="25">
        <f t="shared" si="18"/>
        <v>1068348089.8099999</v>
      </c>
      <c r="N114" s="25">
        <f t="shared" si="18"/>
        <v>958091261.98999989</v>
      </c>
      <c r="O114" s="25">
        <v>802172655.99000001</v>
      </c>
      <c r="P114" s="25">
        <v>642507884.31000006</v>
      </c>
      <c r="Q114" s="25">
        <v>515394415.62</v>
      </c>
      <c r="R114" s="25">
        <v>395555094.15000004</v>
      </c>
      <c r="S114" s="181">
        <v>233139815.39000002</v>
      </c>
    </row>
    <row r="115" spans="1:19" x14ac:dyDescent="0.25">
      <c r="A115" s="104"/>
      <c r="B115" s="41"/>
      <c r="C115" s="32"/>
      <c r="D115" s="32"/>
      <c r="E115" s="115"/>
      <c r="F115" s="115"/>
      <c r="G115" s="115"/>
      <c r="H115" s="115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20"/>
    </row>
    <row r="116" spans="1:19" ht="15.75" thickBot="1" x14ac:dyDescent="0.3">
      <c r="A116" s="107"/>
      <c r="B116" s="108"/>
      <c r="C116" s="108"/>
      <c r="D116" s="108"/>
      <c r="E116" s="116"/>
      <c r="F116" s="116"/>
      <c r="G116" s="116"/>
      <c r="H116" s="116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44"/>
    </row>
    <row r="117" spans="1:19" x14ac:dyDescent="0.25">
      <c r="C117" s="30"/>
      <c r="D117" s="30"/>
      <c r="E117" s="30"/>
      <c r="F117" s="30"/>
      <c r="G117" s="30"/>
      <c r="H117" s="30"/>
    </row>
    <row r="118" spans="1:19" x14ac:dyDescent="0.25">
      <c r="D118" s="45"/>
      <c r="E118" s="33"/>
      <c r="F118" s="33"/>
      <c r="G118" s="33"/>
      <c r="H118" s="33"/>
    </row>
    <row r="119" spans="1:19" x14ac:dyDescent="0.25">
      <c r="E119" s="117"/>
      <c r="F119" s="117"/>
      <c r="G119" s="117"/>
      <c r="H119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2021-12-06T21:17:56Z</dcterms:modified>
</cp:coreProperties>
</file>