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2\"/>
    </mc:Choice>
  </mc:AlternateContent>
  <xr:revisionPtr revIDLastSave="0" documentId="8_{9495C3F8-CF4C-4854-95EC-95AF8E87070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7" l="1"/>
  <c r="R116" i="3"/>
  <c r="R115" i="3"/>
  <c r="R110" i="3"/>
  <c r="R101" i="3"/>
  <c r="R72" i="3"/>
  <c r="R83" i="3"/>
  <c r="R41" i="3"/>
  <c r="R62" i="3"/>
  <c r="R39" i="3"/>
  <c r="R56" i="3"/>
  <c r="O71" i="3" l="1"/>
  <c r="O72" i="3" s="1"/>
  <c r="O83" i="3" s="1"/>
  <c r="O56" i="3"/>
  <c r="O41" i="3"/>
  <c r="O20" i="3"/>
  <c r="O62" i="3"/>
  <c r="Q115" i="3"/>
  <c r="Q110" i="3"/>
  <c r="Q101" i="3"/>
  <c r="Q39" i="3"/>
  <c r="P86" i="3"/>
  <c r="N85" i="3"/>
  <c r="Q72" i="3"/>
  <c r="Q83" i="3" s="1"/>
  <c r="Q56" i="3"/>
  <c r="Q62" i="3" s="1"/>
  <c r="Q116" i="3" l="1"/>
  <c r="P116" i="3"/>
  <c r="P110" i="3"/>
  <c r="P115" i="3"/>
  <c r="P101" i="3"/>
  <c r="O115" i="3"/>
  <c r="O110" i="3"/>
  <c r="O101" i="3"/>
  <c r="O39" i="3"/>
  <c r="P39" i="3"/>
  <c r="P83" i="3"/>
  <c r="P72" i="3"/>
  <c r="P56" i="3"/>
  <c r="N115" i="3"/>
  <c r="N110" i="3"/>
  <c r="N101" i="3"/>
  <c r="N72" i="3"/>
  <c r="N39" i="3"/>
  <c r="N56" i="3" l="1"/>
  <c r="N62" i="3" s="1"/>
  <c r="M115" i="3"/>
  <c r="M110" i="3"/>
  <c r="K115" i="3"/>
  <c r="M101" i="3"/>
  <c r="M39" i="3"/>
  <c r="M56" i="3"/>
  <c r="L115" i="3"/>
  <c r="L110" i="3"/>
  <c r="L101" i="3"/>
  <c r="K10" i="3"/>
  <c r="L56" i="3"/>
  <c r="V105" i="3" l="1"/>
  <c r="V72" i="3"/>
  <c r="V83" i="3" s="1"/>
  <c r="V62" i="3"/>
  <c r="V39" i="3"/>
  <c r="V20" i="3"/>
  <c r="U105" i="3"/>
  <c r="T72" i="3"/>
  <c r="V41" i="3" l="1"/>
  <c r="V85" i="3"/>
  <c r="Z72" i="3"/>
  <c r="U72" i="3"/>
  <c r="U83" i="3" s="1"/>
  <c r="U62" i="3"/>
  <c r="U39" i="3"/>
  <c r="U20" i="3"/>
  <c r="V86" i="3" l="1"/>
  <c r="U85" i="3"/>
  <c r="U41" i="3"/>
  <c r="O105" i="3"/>
  <c r="N116" i="3"/>
  <c r="N105" i="3"/>
  <c r="M105" i="3"/>
  <c r="K110" i="3"/>
  <c r="K105" i="3"/>
  <c r="K101" i="3"/>
  <c r="K72" i="3"/>
  <c r="K83" i="3" s="1"/>
  <c r="K56" i="3"/>
  <c r="K62" i="3" s="1"/>
  <c r="K39" i="3"/>
  <c r="K20" i="3"/>
  <c r="L116" i="3"/>
  <c r="I101" i="3"/>
  <c r="L105" i="3"/>
  <c r="L72" i="3"/>
  <c r="L83" i="3" s="1"/>
  <c r="L62" i="3"/>
  <c r="L39" i="3"/>
  <c r="L20" i="3"/>
  <c r="M72" i="3"/>
  <c r="M83" i="3" s="1"/>
  <c r="M62" i="3"/>
  <c r="M20" i="3"/>
  <c r="M41" i="3" s="1"/>
  <c r="N83" i="3"/>
  <c r="N20" i="3"/>
  <c r="O85" i="3"/>
  <c r="L85" i="3" l="1"/>
  <c r="K116" i="3"/>
  <c r="O116" i="3"/>
  <c r="M116" i="3"/>
  <c r="K41" i="3"/>
  <c r="K85" i="3"/>
  <c r="M85" i="3"/>
  <c r="M86" i="3" s="1"/>
  <c r="N41" i="3"/>
  <c r="X85" i="3"/>
  <c r="U86" i="3"/>
  <c r="L41" i="3"/>
  <c r="P105" i="3"/>
  <c r="P62" i="3"/>
  <c r="P85" i="3" s="1"/>
  <c r="P20" i="3"/>
  <c r="Q105" i="3"/>
  <c r="Q85" i="3"/>
  <c r="Q20" i="3"/>
  <c r="Q41" i="3" s="1"/>
  <c r="R105" i="3"/>
  <c r="R85" i="3"/>
  <c r="R20" i="3"/>
  <c r="S105" i="3"/>
  <c r="S72" i="3"/>
  <c r="S83" i="3" s="1"/>
  <c r="S62" i="3"/>
  <c r="S39" i="3"/>
  <c r="S20" i="3"/>
  <c r="Q86" i="3" l="1"/>
  <c r="K86" i="3"/>
  <c r="L86" i="3"/>
  <c r="P41" i="3"/>
  <c r="O86" i="3"/>
  <c r="N86" i="3"/>
  <c r="S41" i="3"/>
  <c r="S85" i="3"/>
  <c r="T105" i="3"/>
  <c r="H105" i="3"/>
  <c r="T83" i="3"/>
  <c r="T62" i="3"/>
  <c r="T20" i="3"/>
  <c r="R86" i="3" l="1"/>
  <c r="S86" i="3"/>
  <c r="T39" i="3"/>
  <c r="T41" i="3" s="1"/>
  <c r="T85" i="3"/>
  <c r="T86" i="3" l="1"/>
  <c r="I115" i="3"/>
  <c r="H115" i="3"/>
  <c r="I110" i="3"/>
  <c r="I105" i="3"/>
  <c r="I72" i="3"/>
  <c r="I83" i="3" s="1"/>
  <c r="I56" i="3"/>
  <c r="I62" i="3" s="1"/>
  <c r="I39" i="3"/>
  <c r="I20" i="3"/>
  <c r="I116" i="3" l="1"/>
  <c r="I41" i="3"/>
  <c r="I85" i="3"/>
  <c r="H17" i="3" l="1"/>
  <c r="H39" i="3" l="1"/>
  <c r="H56" i="3" l="1"/>
  <c r="H20" i="3"/>
  <c r="H41" i="3" s="1"/>
  <c r="H62" i="3" l="1"/>
  <c r="H72" i="3"/>
  <c r="H83" i="3" s="1"/>
  <c r="H101" i="3"/>
  <c r="H110" i="3"/>
  <c r="H116" i="3" s="1"/>
  <c r="H85" i="3" l="1"/>
  <c r="H86" i="3" s="1"/>
  <c r="G20" i="3"/>
  <c r="C72" i="3" l="1"/>
  <c r="C83" i="3" s="1"/>
  <c r="D72" i="3"/>
  <c r="D83" i="3" s="1"/>
  <c r="E72" i="3"/>
  <c r="E83" i="3" s="1"/>
  <c r="F72" i="3"/>
  <c r="F83" i="3" s="1"/>
  <c r="G72" i="3"/>
  <c r="G83" i="3" s="1"/>
  <c r="B72" i="3"/>
  <c r="B83" i="3" s="1"/>
  <c r="F105" i="3" l="1"/>
  <c r="G39" i="3"/>
  <c r="G41" i="3" s="1"/>
  <c r="G115" i="3" l="1"/>
  <c r="G110" i="3"/>
  <c r="G105" i="3"/>
  <c r="G101" i="3"/>
  <c r="G56" i="3"/>
  <c r="G62" i="3" s="1"/>
  <c r="G116" i="3" l="1"/>
  <c r="G85" i="3"/>
  <c r="G86" i="3" l="1"/>
  <c r="E115" i="3" l="1"/>
  <c r="E110" i="3"/>
  <c r="E105" i="3"/>
  <c r="E101" i="3"/>
  <c r="E56" i="3"/>
  <c r="E62" i="3" s="1"/>
  <c r="E39" i="3"/>
  <c r="E20" i="3"/>
  <c r="E106" i="3" l="1"/>
  <c r="E41" i="3"/>
  <c r="E85" i="3"/>
  <c r="C86" i="3"/>
  <c r="B86" i="3"/>
  <c r="E86" i="3" l="1"/>
  <c r="B115" i="3" l="1"/>
  <c r="B110" i="3"/>
  <c r="B101" i="3"/>
  <c r="C101" i="3"/>
  <c r="C115" i="3"/>
  <c r="C110" i="3"/>
  <c r="C105" i="3"/>
  <c r="B105" i="3"/>
  <c r="D105" i="3"/>
  <c r="D101" i="3"/>
  <c r="D115" i="3"/>
  <c r="D110" i="3"/>
  <c r="D56" i="3"/>
  <c r="D62" i="3" s="1"/>
  <c r="D85" i="3" s="1"/>
  <c r="D86" i="3" s="1"/>
  <c r="B106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<sst xmlns="http://schemas.openxmlformats.org/spreadsheetml/2006/main" count="1036" uniqueCount="272">
  <si>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</si>
  <si>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</si>
  <si>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</si>
  <si>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</si>
  <si>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</si>
  <si>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</si>
  <si>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</si>
  <si>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</si>
  <si>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</si>
  <si>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</si>
  <si>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</si>
  <si>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</si>
  <si>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</si>
  <si>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</si>
  <si>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</si>
  <si>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</si>
  <si>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</si>
  <si>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</si>
  <si>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</si>
  <si>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</si>
  <si>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</si>
  <si>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</si>
  <si>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</si>
  <si>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</si>
  <si>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</si>
  <si>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</si>
  <si>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</si>
  <si>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</si>
  <si>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</si>
  <si>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</si>
  <si>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</si>
  <si>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</si>
  <si>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</si>
  <si>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</si>
  <si>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</si>
  <si>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</si>
  <si>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</si>
  <si>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</si>
  <si>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</si>
  <si>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</si>
  <si>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</si>
  <si>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</si>
  <si>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</si>
  <si>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</si>
  <si>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</si>
  <si>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</si>
  <si>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</si>
  <si>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</si>
  <si>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</si>
  <si>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</si>
  <si>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</si>
  <si>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</si>
  <si>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</si>
  <si>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</si>
  <si>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</si>
  <si>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</si>
  <si>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</si>
  <si>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</si>
  <si>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</si>
  <si>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</si>
  <si>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</si>
  <si>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</si>
  <si>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</si>
  <si>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</si>
  <si>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</si>
  <si>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</si>
  <si>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</si>
  <si>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</si>
  <si>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</si>
  <si>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</si>
  <si>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</si>
  <si>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</si>
  <si>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</si>
  <si>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</si>
  <si>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</si>
  <si>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</si>
  <si>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</si>
  <si>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</si>
  <si>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</si>
  <si>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</si>
  <si>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</si>
  <si>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</si>
  <si>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</si>
  <si>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</si>
  <si>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</si>
  <si>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</si>
  <si>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</si>
  <si>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</si>
  <si>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</si>
  <si>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</si>
  <si>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</si>
  <si>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</si>
  <si>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</si>
  <si>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</si>
  <si>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</si>
  <si>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</si>
  <si>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</si>
  <si>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</si>
  <si>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</si>
  <si>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</si>
  <si>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</si>
  <si>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</si>
  <si>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</si>
  <si>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</si>
  <si>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</si>
  <si>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</si>
  <si>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</si>
  <si>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</si>
  <si>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</si>
  <si>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</si>
  <si>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</si>
  <si>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</si>
  <si>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</si>
  <si>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</si>
  <si>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</si>
  <si>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</si>
  <si>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</si>
  <si>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</si>
  <si>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</si>
  <si>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</si>
  <si>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</si>
  <si>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</si>
  <si>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</si>
  <si>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</si>
  <si>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</si>
  <si>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</si>
  <si>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</si>
  <si>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</si>
  <si>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</si>
  <si>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</si>
  <si>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</si>
  <si>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</si>
  <si>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</si>
  <si>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</si>
  <si>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</si>
  <si>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</si>
  <si>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</si>
  <si>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</si>
  <si>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</si>
  <si>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</si>
  <si>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</si>
  <si>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</si>
  <si>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</si>
  <si>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</si>
  <si>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</si>
  <si>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</si>
  <si>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</si>
  <si>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</si>
  <si>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</si>
  <si>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</si>
  <si>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</si>
  <si>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</si>
  <si>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</si>
  <si>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</si>
  <si>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</si>
  <si>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</si>
  <si>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</si>
  <si>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</si>
  <si>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</si>
  <si>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</si>
  <si>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</si>
  <si>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</si>
  <si>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</si>
  <si>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</si>
  <si>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</si>
  <si>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</si>
  <si>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</si>
  <si>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</si>
  <si>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</si>
  <si>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</si>
  <si>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</si>
  <si>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</si>
  <si>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</si>
  <si>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</si>
  <si>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</si>
  <si>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</si>
  <si>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</si>
  <si>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</si>
  <si>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</si>
  <si>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</si>
  <si>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</si>
  <si>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</si>
  <si>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</si>
  <si>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</si>
  <si>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</si>
  <si>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</si>
  <si>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</si>
  <si>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</si>
  <si>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</si>
  <si>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</si>
  <si>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</si>
  <si>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</si>
  <si>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</si>
  <si>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</si>
  <si>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</si>
  <si>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</si>
  <si>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</si>
  <si>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</si>
  <si>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</si>
  <si>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</si>
  <si>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</si>
  <si>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</si>
  <si>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</si>
  <si>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</si>
  <si>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</si>
  <si>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</si>
  <si>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</si>
  <si>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</si>
  <si>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</si>
  <si>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</si>
  <si>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</si>
  <si>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</si>
  <si>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</si>
  <si>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</si>
  <si>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</si>
  <si>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</si>
  <si>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</si>
  <si>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</si>
  <si>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</si>
  <si>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</si>
  <si>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</si>
  <si>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</si>
  <si>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</si>
  <si>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</si>
  <si>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</si>
  <si>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</si>
  <si>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</si>
  <si>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</si>
  <si>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</si>
  <si>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</si>
  <si>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</si>
  <si>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</si>
  <si>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</si>
  <si>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</si>
  <si>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</si>
  <si>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</si>
  <si>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</si>
  <si>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</si>
  <si>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4143 DERECHOS POR PRESTACIÓN DE SERVICIOS</t>
  </si>
  <si>
    <t>4151 PRODUCTOS DERIVADOS DEL USO Y APROVECHAMIENTO DE BIENES NO SUJETOS A RÉGIMEN DE DOMINIO PÚBLICO</t>
  </si>
  <si>
    <t>5121 MATERIALES DE ADMINISTRACIÓN, EMISIÓN DE DOCUMENTOS Y ARTÍCULOS OFICIALES</t>
  </si>
  <si>
    <t>5131 SERVICIOS BÁSICOS</t>
  </si>
  <si>
    <t>5135 SERVICIOS DE INSTALACIÓN, REPARACIÓN, MANTENIMIENTO Y CONSERVACIÓN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</si>
  <si>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</si>
  <si>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</si>
  <si>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</si>
  <si>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</si>
  <si>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</si>
  <si>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</si>
  <si>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</si>
  <si>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</si>
  <si>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</si>
  <si>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</si>
  <si>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</si>
  <si>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</si>
  <si>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</si>
  <si>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</si>
  <si>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</si>
  <si>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</si>
  <si>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</si>
  <si>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</si>
  <si>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</si>
  <si>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</si>
  <si>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</si>
  <si>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</si>
  <si>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</si>
  <si>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</si>
  <si>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Ingresos</t>
  </si>
  <si>
    <t>Egresos</t>
  </si>
  <si>
    <t>Cantidades que se ajustaron en los saldos anteriores de julio 2022 según el saldo inicial de la información de agosto 2022</t>
  </si>
  <si>
    <t>OBSERVACIONES 2022</t>
  </si>
  <si>
    <t xml:space="preserve">4.1.1.3 Impuestos Sobre la Producción, el Consumo y las Transacciones: Importe de los ingresos que obtiene el Estado por las imposiciones fiscales que en forma unilateral y obligatoria fija a las personas físicas y morales, sobre la producción, el consumo y las transacciones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</si>
</sst>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2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0" fontId="2" fillId="0" borderId="0" xfId="0" applyFont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8" fillId="2" borderId="9" xfId="1" applyFont="1" applyFill="1" applyBorder="1"/>
    <xf numFmtId="0" fontId="11" fillId="0" borderId="0" xfId="0" applyFont="1"/>
    <xf numFmtId="43" fontId="17" fillId="0" borderId="0" xfId="1" applyFont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8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9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8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20" fillId="0" borderId="9" xfId="1" applyFont="1" applyFill="1" applyBorder="1"/>
    <xf numFmtId="17" fontId="0" fillId="0" borderId="28" xfId="1" applyNumberFormat="1" applyFont="1" applyBorder="1"/>
    <xf numFmtId="43" fontId="20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9" fillId="2" borderId="25" xfId="1" applyNumberFormat="1" applyFont="1" applyFill="1" applyBorder="1"/>
    <xf numFmtId="43" fontId="9" fillId="2" borderId="42" xfId="1" applyNumberFormat="1" applyFont="1" applyFill="1" applyBorder="1"/>
    <xf numFmtId="43" fontId="0" fillId="0" borderId="43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4" xfId="0" applyNumberFormat="1" applyFont="1" applyBorder="1"/>
    <xf numFmtId="0" fontId="2" fillId="0" borderId="45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6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1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17" fontId="2" fillId="0" borderId="28" xfId="1" applyNumberFormat="1" applyFont="1" applyBorder="1"/>
    <xf numFmtId="43" fontId="11" fillId="0" borderId="0" xfId="0" applyNumberFormat="1" applyFont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51" t="s">
        <v>61</v>
      </c>
      <c r="K6" s="251"/>
      <c r="L6" s="251" t="s">
        <v>62</v>
      </c>
      <c r="M6" s="251"/>
      <c r="N6" s="251" t="s">
        <v>63</v>
      </c>
      <c r="O6" s="251"/>
      <c r="Q6" s="58" t="s">
        <v>60</v>
      </c>
      <c r="R6" s="251" t="s">
        <v>61</v>
      </c>
      <c r="S6" s="251"/>
      <c r="T6" s="251" t="s">
        <v>62</v>
      </c>
      <c r="U6" s="251"/>
      <c r="V6" s="251" t="s">
        <v>63</v>
      </c>
      <c r="W6" s="251"/>
      <c r="Y6" s="59"/>
      <c r="Z6" s="251" t="s">
        <v>61</v>
      </c>
      <c r="AA6" s="251"/>
      <c r="AB6" s="251" t="s">
        <v>62</v>
      </c>
      <c r="AC6" s="251"/>
      <c r="AD6" s="251" t="s">
        <v>63</v>
      </c>
      <c r="AE6" s="251"/>
      <c r="AG6" s="59"/>
      <c r="AH6" s="251" t="s">
        <v>61</v>
      </c>
      <c r="AI6" s="251"/>
      <c r="AJ6" s="251" t="s">
        <v>62</v>
      </c>
      <c r="AK6" s="251"/>
      <c r="AL6" s="251" t="s">
        <v>63</v>
      </c>
      <c r="AM6" s="251"/>
      <c r="AO6" s="60"/>
      <c r="AP6" s="251" t="s">
        <v>61</v>
      </c>
      <c r="AQ6" s="251"/>
      <c r="AR6" s="251" t="s">
        <v>62</v>
      </c>
      <c r="AS6" s="251"/>
      <c r="AT6" s="251" t="s">
        <v>63</v>
      </c>
      <c r="AU6" s="251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1"/>
  <sheetViews>
    <sheetView tabSelected="1" workbookViewId="0">
      <pane xSplit="1" ySplit="7" topLeftCell="L8" activePane="bottomRight" state="frozen"/>
      <selection pane="topRight" activeCell="B1" sqref="B1"/>
      <selection pane="bottomLeft" activeCell="A8" sqref="A8"/>
      <selection pane="bottomRight" activeCell="A9" sqref="A9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7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251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244</v>
      </c>
      <c r="F6" s="119" t="s">
        <v>249</v>
      </c>
      <c r="G6" s="128" t="s">
        <v>253</v>
      </c>
      <c r="H6" s="134" t="s">
        <v>260</v>
      </c>
      <c r="I6" s="136" t="s">
        <v>257</v>
      </c>
      <c r="J6" s="136" t="s">
        <v>264</v>
      </c>
      <c r="K6" s="136" t="s">
        <v>262</v>
      </c>
      <c r="L6" s="136" t="s">
        <v>262</v>
      </c>
      <c r="M6" s="136" t="s">
        <v>262</v>
      </c>
      <c r="N6" s="136" t="s">
        <v>2</v>
      </c>
      <c r="O6" s="136" t="s">
        <v>262</v>
      </c>
      <c r="P6" s="136" t="s">
        <v>263</v>
      </c>
      <c r="Q6" s="136" t="s">
        <v>263</v>
      </c>
      <c r="R6" s="136" t="s">
        <v>263</v>
      </c>
      <c r="S6" s="136" t="s">
        <v>262</v>
      </c>
      <c r="T6" s="136" t="s">
        <v>261</v>
      </c>
      <c r="U6" s="232" t="s">
        <v>263</v>
      </c>
      <c r="V6" s="214" t="s">
        <v>263</v>
      </c>
    </row>
    <row r="7" spans="1:22" ht="15.75" thickBot="1" x14ac:dyDescent="0.3">
      <c r="A7" s="19"/>
      <c r="B7" s="19"/>
      <c r="C7" s="20"/>
      <c r="D7" s="20"/>
      <c r="E7" s="34"/>
      <c r="F7" s="120"/>
      <c r="G7" s="130"/>
      <c r="H7" s="135" t="s">
        <v>256</v>
      </c>
      <c r="I7" s="137"/>
      <c r="J7" s="137"/>
      <c r="K7" s="194">
        <v>44562</v>
      </c>
      <c r="L7" s="194">
        <v>44593</v>
      </c>
      <c r="M7" s="194">
        <v>44621</v>
      </c>
      <c r="N7" s="194">
        <v>44652</v>
      </c>
      <c r="O7" s="194">
        <v>44682</v>
      </c>
      <c r="P7" s="194">
        <v>44713</v>
      </c>
      <c r="Q7" s="194">
        <v>44743</v>
      </c>
      <c r="R7" s="249">
        <v>44774</v>
      </c>
      <c r="S7" s="180"/>
      <c r="T7" s="172"/>
      <c r="U7" s="233"/>
      <c r="V7" s="234"/>
    </row>
    <row r="8" spans="1:22" ht="15.75" thickTop="1" x14ac:dyDescent="0.25">
      <c r="A8" s="24" t="s">
        <v>193</v>
      </c>
      <c r="B8" s="21"/>
      <c r="C8" s="21"/>
      <c r="D8" s="21"/>
      <c r="E8" s="32"/>
      <c r="F8" s="121"/>
      <c r="G8" s="121"/>
      <c r="H8" s="121"/>
      <c r="I8" s="138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21"/>
      <c r="U8" s="232"/>
      <c r="V8" s="235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2">
        <v>42788.41</v>
      </c>
      <c r="G9" s="122">
        <v>236101</v>
      </c>
      <c r="H9" s="122">
        <v>234919.52</v>
      </c>
      <c r="I9" s="167">
        <v>210121.01</v>
      </c>
      <c r="J9" s="167">
        <v>106961.07</v>
      </c>
      <c r="K9" s="167">
        <v>336752.17</v>
      </c>
      <c r="L9" s="167">
        <v>377252.17</v>
      </c>
      <c r="M9" s="167">
        <v>382752.17</v>
      </c>
      <c r="N9" s="167">
        <v>382707.32</v>
      </c>
      <c r="O9" s="167">
        <v>382707.32</v>
      </c>
      <c r="P9" s="167">
        <v>382707.32</v>
      </c>
      <c r="Q9" s="167">
        <v>382707.32</v>
      </c>
      <c r="R9" s="167">
        <v>375065.52</v>
      </c>
      <c r="S9" s="167"/>
      <c r="T9" s="167"/>
      <c r="U9" s="236"/>
      <c r="V9" s="237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2">
        <v>202866162.68000001</v>
      </c>
      <c r="G10" s="122">
        <v>58634119.340000004</v>
      </c>
      <c r="H10" s="122">
        <v>152559841.69</v>
      </c>
      <c r="I10" s="167">
        <v>52564974.640000001</v>
      </c>
      <c r="J10" s="167">
        <v>119025495.77</v>
      </c>
      <c r="K10" s="167">
        <f>136750710.37</f>
        <v>136750710.37</v>
      </c>
      <c r="L10" s="167">
        <v>126678054.98</v>
      </c>
      <c r="M10" s="167">
        <v>128474683.26000001</v>
      </c>
      <c r="N10" s="167">
        <v>133489497.40000001</v>
      </c>
      <c r="O10" s="167">
        <v>134490936.88</v>
      </c>
      <c r="P10" s="167">
        <v>152283819.64000002</v>
      </c>
      <c r="Q10" s="167">
        <v>216757187.78</v>
      </c>
      <c r="R10" s="167">
        <v>246941116.44</v>
      </c>
      <c r="S10" s="167"/>
      <c r="T10" s="167"/>
      <c r="U10" s="236"/>
      <c r="V10" s="237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3">
        <v>4650230.76</v>
      </c>
      <c r="G11" s="123">
        <v>4785239.84</v>
      </c>
      <c r="H11" s="123">
        <v>4943117.2300000004</v>
      </c>
      <c r="I11" s="167">
        <v>5085627.91</v>
      </c>
      <c r="J11" s="167">
        <v>5240500.99</v>
      </c>
      <c r="K11" s="167">
        <v>48353404.980000004</v>
      </c>
      <c r="L11" s="167">
        <v>143272638.71000001</v>
      </c>
      <c r="M11" s="167">
        <v>150293421.00999999</v>
      </c>
      <c r="N11" s="167">
        <v>171307125.31</v>
      </c>
      <c r="O11" s="167">
        <v>145321110.40000001</v>
      </c>
      <c r="P11" s="167">
        <v>85336982.850000009</v>
      </c>
      <c r="Q11" s="167">
        <v>5356205.33</v>
      </c>
      <c r="R11" s="167">
        <v>5379771.0700000003</v>
      </c>
      <c r="S11" s="167"/>
      <c r="T11" s="167"/>
      <c r="U11" s="236"/>
      <c r="V11" s="237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3">
        <v>172769.03</v>
      </c>
      <c r="G12" s="123">
        <v>172769.03</v>
      </c>
      <c r="H12" s="123">
        <v>182769.03</v>
      </c>
      <c r="I12" s="167">
        <v>182769.03</v>
      </c>
      <c r="J12" s="167">
        <v>253108.23</v>
      </c>
      <c r="K12" s="167">
        <v>253108.23</v>
      </c>
      <c r="L12" s="167">
        <v>253108.23</v>
      </c>
      <c r="M12" s="167">
        <v>253108.23</v>
      </c>
      <c r="N12" s="167">
        <v>253108.23</v>
      </c>
      <c r="O12" s="167">
        <v>253108.23</v>
      </c>
      <c r="P12" s="167">
        <v>253108.23</v>
      </c>
      <c r="Q12" s="167">
        <v>253108.23</v>
      </c>
      <c r="R12" s="167">
        <v>253108.23</v>
      </c>
      <c r="S12" s="167"/>
      <c r="T12" s="167"/>
      <c r="U12" s="236"/>
      <c r="V12" s="238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3">
        <v>46436714.810000002</v>
      </c>
      <c r="G13" s="123">
        <v>50795294.68</v>
      </c>
      <c r="H13" s="123">
        <v>46522515.369999997</v>
      </c>
      <c r="I13" s="167">
        <v>63956377.659999996</v>
      </c>
      <c r="J13" s="167">
        <v>55269077.780000001</v>
      </c>
      <c r="K13" s="167">
        <v>55317733.329999998</v>
      </c>
      <c r="L13" s="167">
        <v>55317733.329999998</v>
      </c>
      <c r="M13" s="167">
        <v>55396549.189999998</v>
      </c>
      <c r="N13" s="167">
        <v>55317733.329999998</v>
      </c>
      <c r="O13" s="167">
        <v>55317733.329999998</v>
      </c>
      <c r="P13" s="167">
        <v>55317733.329999998</v>
      </c>
      <c r="Q13" s="167">
        <v>55317733.329999998</v>
      </c>
      <c r="R13" s="167">
        <v>55317733.329999998</v>
      </c>
      <c r="S13" s="167"/>
      <c r="T13" s="167"/>
      <c r="U13" s="236"/>
      <c r="V13" s="237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3">
        <v>5015315.25</v>
      </c>
      <c r="G14" s="123">
        <v>12317852.550000001</v>
      </c>
      <c r="H14" s="123">
        <v>7610036.7999999998</v>
      </c>
      <c r="I14" s="167">
        <v>4795573.8</v>
      </c>
      <c r="J14" s="167">
        <v>10021587.16</v>
      </c>
      <c r="K14" s="167">
        <v>11098677.35</v>
      </c>
      <c r="L14" s="167">
        <v>11326685.619999999</v>
      </c>
      <c r="M14" s="167">
        <v>11964932.380000001</v>
      </c>
      <c r="N14" s="167">
        <v>13166519.43</v>
      </c>
      <c r="O14" s="167">
        <v>13539886.51</v>
      </c>
      <c r="P14" s="167">
        <v>14872531.370000001</v>
      </c>
      <c r="Q14" s="167">
        <v>18547261.75</v>
      </c>
      <c r="R14" s="167">
        <v>18871098.330000002</v>
      </c>
      <c r="S14" s="167"/>
      <c r="T14" s="167"/>
      <c r="U14" s="236"/>
      <c r="V14" s="237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3">
        <v>667333.66</v>
      </c>
      <c r="G15" s="123">
        <v>1071896.56</v>
      </c>
      <c r="H15" s="123">
        <v>388626.82</v>
      </c>
      <c r="I15" s="167">
        <v>392389.10000000003</v>
      </c>
      <c r="J15" s="167">
        <v>382560.13</v>
      </c>
      <c r="K15" s="167">
        <v>382560.13</v>
      </c>
      <c r="L15" s="167">
        <v>382560.13</v>
      </c>
      <c r="M15" s="167">
        <v>377420.89</v>
      </c>
      <c r="N15" s="167">
        <v>362529.49</v>
      </c>
      <c r="O15" s="167">
        <v>362529.49</v>
      </c>
      <c r="P15" s="167">
        <v>362529.49</v>
      </c>
      <c r="Q15" s="167">
        <v>362529.49</v>
      </c>
      <c r="R15" s="167">
        <v>362175.13</v>
      </c>
      <c r="S15" s="167"/>
      <c r="T15" s="167"/>
      <c r="U15" s="106"/>
      <c r="V15" s="237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3">
        <v>2114632.86</v>
      </c>
      <c r="G16" s="123">
        <v>2114632.86</v>
      </c>
      <c r="H16" s="123">
        <v>2114632.86</v>
      </c>
      <c r="I16" s="167">
        <v>2114632.86</v>
      </c>
      <c r="J16" s="167">
        <v>2114632.86</v>
      </c>
      <c r="K16" s="167">
        <v>2114632.86</v>
      </c>
      <c r="L16" s="167">
        <v>2114632.86</v>
      </c>
      <c r="M16" s="167">
        <v>2114632.86</v>
      </c>
      <c r="N16" s="167">
        <v>2114632.86</v>
      </c>
      <c r="O16" s="167">
        <v>2114632.86</v>
      </c>
      <c r="P16" s="167">
        <v>2114632.86</v>
      </c>
      <c r="Q16" s="167">
        <v>2114632.86</v>
      </c>
      <c r="R16" s="167">
        <v>2114632.86</v>
      </c>
      <c r="S16" s="167"/>
      <c r="T16" s="167"/>
      <c r="U16" s="236"/>
      <c r="V16" s="238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3">
        <v>140963.20000000001</v>
      </c>
      <c r="G17" s="123">
        <v>841225.97</v>
      </c>
      <c r="H17" s="123">
        <f>2191868.25+5574387.72</f>
        <v>7766255.9699999997</v>
      </c>
      <c r="I17" s="167">
        <v>363735.33</v>
      </c>
      <c r="J17" s="167">
        <v>552138.79</v>
      </c>
      <c r="K17" s="167">
        <v>536064.43000000005</v>
      </c>
      <c r="L17" s="167">
        <v>462106.59</v>
      </c>
      <c r="M17" s="167">
        <v>366720.98</v>
      </c>
      <c r="N17" s="167">
        <v>2333373.77</v>
      </c>
      <c r="O17" s="167">
        <v>1235112.1500000001</v>
      </c>
      <c r="P17" s="167">
        <v>372173</v>
      </c>
      <c r="Q17" s="167">
        <v>3325149.91</v>
      </c>
      <c r="R17" s="167">
        <v>4078785.0700000003</v>
      </c>
      <c r="S17" s="167"/>
      <c r="T17" s="167"/>
      <c r="U17" s="236"/>
      <c r="V17" s="237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3">
        <v>3409448.06</v>
      </c>
      <c r="G18" s="123">
        <v>3957908.46</v>
      </c>
      <c r="H18" s="123">
        <v>4582960.07</v>
      </c>
      <c r="I18" s="167">
        <v>5367497.01</v>
      </c>
      <c r="J18" s="167">
        <v>6964917.0700000003</v>
      </c>
      <c r="K18" s="167">
        <v>5473707.96</v>
      </c>
      <c r="L18" s="167">
        <v>5248807.03</v>
      </c>
      <c r="M18" s="167">
        <v>5140213.91</v>
      </c>
      <c r="N18" s="167">
        <v>5574996.25</v>
      </c>
      <c r="O18" s="167">
        <v>5769891.9199999999</v>
      </c>
      <c r="P18" s="167">
        <v>6066232.6600000001</v>
      </c>
      <c r="Q18" s="167">
        <v>6340273.7000000002</v>
      </c>
      <c r="R18" s="167">
        <v>5905273.9699999997</v>
      </c>
      <c r="S18" s="167"/>
      <c r="T18" s="167"/>
      <c r="U18" s="236"/>
      <c r="V18" s="237"/>
    </row>
    <row r="19" spans="1:24" ht="15.75" thickBot="1" x14ac:dyDescent="0.3">
      <c r="A19" s="22"/>
      <c r="B19" s="23"/>
      <c r="C19" s="23"/>
      <c r="D19" s="23"/>
      <c r="E19" s="42"/>
      <c r="F19" s="123"/>
      <c r="G19" s="123"/>
      <c r="H19" s="123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69"/>
      <c r="U19" s="239"/>
      <c r="V19" s="240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4">
        <v>265516358.72</v>
      </c>
      <c r="G20" s="124">
        <f t="shared" ref="G20:T20" si="0">SUM(G9:G19)</f>
        <v>134927040.29000002</v>
      </c>
      <c r="H20" s="124">
        <f t="shared" si="0"/>
        <v>226905675.36000001</v>
      </c>
      <c r="I20" s="123">
        <f t="shared" si="0"/>
        <v>135033698.34999999</v>
      </c>
      <c r="J20" s="123">
        <v>199930979.84999996</v>
      </c>
      <c r="K20" s="123">
        <f t="shared" si="0"/>
        <v>260617351.81</v>
      </c>
      <c r="L20" s="123">
        <f t="shared" si="0"/>
        <v>345433579.64999998</v>
      </c>
      <c r="M20" s="123">
        <f t="shared" si="0"/>
        <v>354764434.88000005</v>
      </c>
      <c r="N20" s="123">
        <f t="shared" si="0"/>
        <v>384302223.38999999</v>
      </c>
      <c r="O20" s="123">
        <f>SUM(O9:O19)</f>
        <v>358787649.09000003</v>
      </c>
      <c r="P20" s="123">
        <f t="shared" si="0"/>
        <v>317362450.75000006</v>
      </c>
      <c r="Q20" s="123">
        <f t="shared" si="0"/>
        <v>308756789.70000005</v>
      </c>
      <c r="R20" s="123">
        <f t="shared" si="0"/>
        <v>339598759.94999999</v>
      </c>
      <c r="S20" s="123">
        <f t="shared" si="0"/>
        <v>0</v>
      </c>
      <c r="T20" s="241">
        <f t="shared" si="0"/>
        <v>0</v>
      </c>
      <c r="U20" s="242">
        <f>SUM(U9:U18)</f>
        <v>0</v>
      </c>
      <c r="V20" s="242">
        <f>SUM(V9:V18)</f>
        <v>0</v>
      </c>
    </row>
    <row r="21" spans="1:24" x14ac:dyDescent="0.25">
      <c r="A21" s="38" t="s">
        <v>197</v>
      </c>
      <c r="B21" s="23"/>
      <c r="C21" s="23"/>
      <c r="D21" s="23"/>
      <c r="E21" s="42"/>
      <c r="F21" s="123"/>
      <c r="G21" s="123"/>
      <c r="H21" s="123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212"/>
      <c r="U21" s="152"/>
      <c r="V21" s="152"/>
    </row>
    <row r="22" spans="1:24" x14ac:dyDescent="0.25">
      <c r="A22" s="18" t="s">
        <v>265</v>
      </c>
      <c r="B22" s="23"/>
      <c r="C22" s="23"/>
      <c r="D22" s="23"/>
      <c r="E22" s="42"/>
      <c r="F22" s="123"/>
      <c r="G22" s="123"/>
      <c r="H22" s="123"/>
      <c r="I22" s="139"/>
      <c r="J22" s="139"/>
      <c r="K22" s="139"/>
      <c r="L22" s="139"/>
      <c r="M22" s="139">
        <v>1000000</v>
      </c>
      <c r="N22" s="139">
        <v>1000000</v>
      </c>
      <c r="O22" s="139">
        <v>1000000</v>
      </c>
      <c r="P22" s="139">
        <v>1000000</v>
      </c>
      <c r="Q22" s="139">
        <v>1000000</v>
      </c>
      <c r="R22" s="139">
        <v>1000000</v>
      </c>
      <c r="S22" s="139"/>
      <c r="T22" s="213"/>
      <c r="U22" s="21"/>
      <c r="V22" s="21"/>
    </row>
    <row r="23" spans="1:24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3">
        <v>990917323.92999995</v>
      </c>
      <c r="G23" s="123">
        <v>1183308801.6600001</v>
      </c>
      <c r="H23" s="123">
        <v>1264941239.72</v>
      </c>
      <c r="I23" s="167">
        <v>1290881608.0699999</v>
      </c>
      <c r="J23" s="167">
        <v>1431916919.22</v>
      </c>
      <c r="K23" s="167">
        <v>1431916919.22</v>
      </c>
      <c r="L23" s="167">
        <v>1431916919.22</v>
      </c>
      <c r="M23" s="167">
        <v>1431916919.22</v>
      </c>
      <c r="N23" s="167">
        <v>1431916919.22</v>
      </c>
      <c r="O23" s="167">
        <v>1431916919.22</v>
      </c>
      <c r="P23" s="167">
        <v>1431916919.22</v>
      </c>
      <c r="Q23" s="167">
        <v>1431916919.22</v>
      </c>
      <c r="R23" s="167">
        <v>1431916919.22</v>
      </c>
      <c r="S23" s="167"/>
      <c r="T23" s="188"/>
      <c r="U23" s="237"/>
      <c r="V23" s="237"/>
    </row>
    <row r="24" spans="1:24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3">
        <v>263175497.80000001</v>
      </c>
      <c r="G24" s="123">
        <v>788129545.88999999</v>
      </c>
      <c r="H24" s="123">
        <v>1161083047.23</v>
      </c>
      <c r="I24" s="167">
        <v>1165252900.8199999</v>
      </c>
      <c r="J24" s="167">
        <v>1168393029.47</v>
      </c>
      <c r="K24" s="167">
        <v>1168393029.47</v>
      </c>
      <c r="L24" s="167">
        <v>1168393029.47</v>
      </c>
      <c r="M24" s="167">
        <v>1168393029.47</v>
      </c>
      <c r="N24" s="167">
        <v>1168393029.47</v>
      </c>
      <c r="O24" s="167">
        <v>1168393029.47</v>
      </c>
      <c r="P24" s="167">
        <v>1168393029.47</v>
      </c>
      <c r="Q24" s="167">
        <v>1168393029.47</v>
      </c>
      <c r="R24" s="167">
        <v>1168393029.47</v>
      </c>
      <c r="S24" s="167"/>
      <c r="T24" s="188"/>
      <c r="U24" s="237"/>
      <c r="V24" s="237"/>
    </row>
    <row r="25" spans="1:24" ht="26.25" x14ac:dyDescent="0.25">
      <c r="A25" s="22" t="s">
        <v>198</v>
      </c>
      <c r="B25" s="23"/>
      <c r="C25" s="23"/>
      <c r="D25" s="23">
        <v>0</v>
      </c>
      <c r="E25" s="42">
        <v>0</v>
      </c>
      <c r="F25" s="123">
        <v>0</v>
      </c>
      <c r="G25" s="123">
        <v>47282439.32</v>
      </c>
      <c r="H25" s="123">
        <v>29199719.920000002</v>
      </c>
      <c r="I25" s="167">
        <v>1668949.85</v>
      </c>
      <c r="J25" s="167">
        <v>86122778.570000008</v>
      </c>
      <c r="K25" s="167">
        <v>6209248.71</v>
      </c>
      <c r="L25" s="167">
        <v>9162741.6799999997</v>
      </c>
      <c r="M25" s="167">
        <v>12770610.859999999</v>
      </c>
      <c r="N25" s="167">
        <v>18747180.469999999</v>
      </c>
      <c r="O25" s="167">
        <v>25963327.969999999</v>
      </c>
      <c r="P25" s="167">
        <v>39075526.18</v>
      </c>
      <c r="Q25" s="167">
        <v>45987510.160000004</v>
      </c>
      <c r="R25" s="167">
        <v>69208027.030000001</v>
      </c>
      <c r="S25" s="167"/>
      <c r="T25" s="188"/>
      <c r="U25" s="237"/>
      <c r="V25" s="237"/>
    </row>
    <row r="26" spans="1:24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3">
        <v>32604336.210000001</v>
      </c>
      <c r="G26" s="123">
        <v>33279862.080000002</v>
      </c>
      <c r="H26" s="123">
        <v>34716944.380000003</v>
      </c>
      <c r="I26" s="167">
        <v>39579248.300000004</v>
      </c>
      <c r="J26" s="167">
        <v>40971593.030000001</v>
      </c>
      <c r="K26" s="167">
        <v>40971593.030000001</v>
      </c>
      <c r="L26" s="167">
        <v>40988839.910000004</v>
      </c>
      <c r="M26" s="167">
        <v>41162376.039999999</v>
      </c>
      <c r="N26" s="167">
        <v>39581501.630000003</v>
      </c>
      <c r="O26" s="167">
        <v>39672913.630000003</v>
      </c>
      <c r="P26" s="167">
        <v>40009665.82</v>
      </c>
      <c r="Q26" s="167">
        <v>40544424.920000002</v>
      </c>
      <c r="R26" s="167">
        <v>39825265.100000001</v>
      </c>
      <c r="S26" s="167"/>
      <c r="T26" s="188"/>
      <c r="U26" s="237"/>
      <c r="V26" s="237"/>
    </row>
    <row r="27" spans="1:24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3">
        <v>2929033.37</v>
      </c>
      <c r="G27" s="123">
        <v>2929033.37</v>
      </c>
      <c r="H27" s="123">
        <v>2936560.17</v>
      </c>
      <c r="I27" s="167">
        <v>3675937.21</v>
      </c>
      <c r="J27" s="167">
        <v>3675937.21</v>
      </c>
      <c r="K27" s="167">
        <v>3675937.21</v>
      </c>
      <c r="L27" s="167">
        <v>3675937.21</v>
      </c>
      <c r="M27" s="167">
        <v>3875171.61</v>
      </c>
      <c r="N27" s="167">
        <v>4033804.36</v>
      </c>
      <c r="O27" s="167">
        <v>4043303.36</v>
      </c>
      <c r="P27" s="167">
        <v>4107812.7600000002</v>
      </c>
      <c r="Q27" s="167">
        <v>4107812.7600000002</v>
      </c>
      <c r="R27" s="167">
        <v>4082976.77</v>
      </c>
      <c r="S27" s="167"/>
      <c r="T27" s="188"/>
      <c r="U27" s="237"/>
      <c r="V27" s="237"/>
    </row>
    <row r="28" spans="1:24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3">
        <v>1510664.34</v>
      </c>
      <c r="G28" s="123">
        <v>1506879.29</v>
      </c>
      <c r="H28" s="123">
        <v>1490379.79</v>
      </c>
      <c r="I28" s="167">
        <v>1927655.79</v>
      </c>
      <c r="J28" s="167">
        <v>8373366.5300000003</v>
      </c>
      <c r="K28" s="167">
        <v>8373366.5300000003</v>
      </c>
      <c r="L28" s="167">
        <v>8373366.5300000003</v>
      </c>
      <c r="M28" s="167">
        <v>8373366.5300000003</v>
      </c>
      <c r="N28" s="167">
        <v>8498186.3800000008</v>
      </c>
      <c r="O28" s="167">
        <v>8498186.3800000008</v>
      </c>
      <c r="P28" s="167">
        <v>8788186.3800000008</v>
      </c>
      <c r="Q28" s="167">
        <v>8788186.3800000008</v>
      </c>
      <c r="R28" s="167">
        <v>8781673.6999999993</v>
      </c>
      <c r="S28" s="167"/>
      <c r="T28" s="188"/>
      <c r="U28" s="237"/>
      <c r="V28" s="237"/>
    </row>
    <row r="29" spans="1:24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3">
        <v>84575654.739999995</v>
      </c>
      <c r="G29" s="123">
        <v>87168339.640000001</v>
      </c>
      <c r="H29" s="123">
        <v>127457121.09</v>
      </c>
      <c r="I29" s="167">
        <v>138266490.09</v>
      </c>
      <c r="J29" s="167">
        <v>144943948.75</v>
      </c>
      <c r="K29" s="167">
        <v>144943948.75</v>
      </c>
      <c r="L29" s="167">
        <v>144943948.75</v>
      </c>
      <c r="M29" s="167">
        <v>144943948.75</v>
      </c>
      <c r="N29" s="167">
        <v>141442636.46000001</v>
      </c>
      <c r="O29" s="167">
        <v>141442636.46000001</v>
      </c>
      <c r="P29" s="167">
        <v>141622415.88</v>
      </c>
      <c r="Q29" s="167">
        <v>141622415.88</v>
      </c>
      <c r="R29" s="167">
        <v>137697613.06999999</v>
      </c>
      <c r="S29" s="167"/>
      <c r="T29" s="188"/>
      <c r="U29" s="237"/>
      <c r="V29" s="237"/>
    </row>
    <row r="30" spans="1:24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3">
        <v>42186349.219999999</v>
      </c>
      <c r="G30" s="123">
        <v>42186349.219999999</v>
      </c>
      <c r="H30" s="123">
        <v>42186349.219999999</v>
      </c>
      <c r="I30" s="167">
        <v>46983486.219999999</v>
      </c>
      <c r="J30" s="167">
        <v>47130295.82</v>
      </c>
      <c r="K30" s="167">
        <v>47130295.82</v>
      </c>
      <c r="L30" s="167">
        <v>47130295.82</v>
      </c>
      <c r="M30" s="167">
        <v>47130295.82</v>
      </c>
      <c r="N30" s="167">
        <v>44054575.369999997</v>
      </c>
      <c r="O30" s="167">
        <v>44054575.369999997</v>
      </c>
      <c r="P30" s="167">
        <v>44054575.369999997</v>
      </c>
      <c r="Q30" s="167">
        <v>44054575.369999997</v>
      </c>
      <c r="R30" s="167">
        <v>40522330.140000001</v>
      </c>
      <c r="S30" s="167"/>
      <c r="T30" s="188"/>
      <c r="U30" s="237"/>
      <c r="V30" s="237"/>
    </row>
    <row r="31" spans="1:24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3">
        <v>75673352.620000005</v>
      </c>
      <c r="G31" s="123">
        <v>79091885.799999997</v>
      </c>
      <c r="H31" s="123">
        <v>80952895.680000007</v>
      </c>
      <c r="I31" s="167">
        <v>100071587.21000001</v>
      </c>
      <c r="J31" s="167">
        <v>116886727.3</v>
      </c>
      <c r="K31" s="167">
        <v>117007787.29000001</v>
      </c>
      <c r="L31" s="167">
        <v>117274587.29000001</v>
      </c>
      <c r="M31" s="167">
        <v>117428709.29000001</v>
      </c>
      <c r="N31" s="167">
        <v>111076084.46000001</v>
      </c>
      <c r="O31" s="167">
        <v>111253001</v>
      </c>
      <c r="P31" s="167">
        <v>111469708.24000001</v>
      </c>
      <c r="Q31" s="167">
        <v>112319695.84</v>
      </c>
      <c r="R31" s="167">
        <v>110770343.46000001</v>
      </c>
      <c r="S31" s="167"/>
      <c r="T31" s="188"/>
      <c r="U31" s="237"/>
      <c r="V31" s="237"/>
      <c r="W31" s="127"/>
      <c r="X31" s="127"/>
    </row>
    <row r="32" spans="1:24" s="127" customFormat="1" x14ac:dyDescent="0.25">
      <c r="A32" s="22" t="s">
        <v>254</v>
      </c>
      <c r="B32" s="23"/>
      <c r="C32" s="23"/>
      <c r="D32" s="23"/>
      <c r="E32" s="42"/>
      <c r="F32" s="123"/>
      <c r="G32" s="123"/>
      <c r="H32" s="123">
        <v>40600</v>
      </c>
      <c r="I32" s="167">
        <v>40600</v>
      </c>
      <c r="J32" s="167">
        <v>193576.72</v>
      </c>
      <c r="K32" s="167">
        <v>193576.72</v>
      </c>
      <c r="L32" s="167">
        <v>773576.72</v>
      </c>
      <c r="M32" s="167">
        <v>773576.72</v>
      </c>
      <c r="N32" s="167">
        <v>773576.72</v>
      </c>
      <c r="O32" s="167">
        <v>788250.72</v>
      </c>
      <c r="P32" s="167">
        <v>788250.72</v>
      </c>
      <c r="Q32" s="167">
        <v>788250.72</v>
      </c>
      <c r="R32" s="167">
        <v>788250.72</v>
      </c>
      <c r="S32" s="167"/>
      <c r="T32" s="188"/>
      <c r="U32" s="237"/>
      <c r="V32" s="237"/>
      <c r="W32"/>
      <c r="X32"/>
    </row>
    <row r="33" spans="1:24" x14ac:dyDescent="0.25">
      <c r="A33" s="38" t="s">
        <v>245</v>
      </c>
      <c r="B33" s="23"/>
      <c r="C33" s="23"/>
      <c r="D33" s="23"/>
      <c r="E33" s="42"/>
      <c r="F33" s="123"/>
      <c r="G33" s="123"/>
      <c r="H33" s="123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88"/>
      <c r="U33" s="237"/>
      <c r="V33" s="237"/>
    </row>
    <row r="34" spans="1:24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3">
        <v>70141334.019999996</v>
      </c>
      <c r="G34" s="123">
        <v>70431705.219999999</v>
      </c>
      <c r="H34" s="123">
        <v>71223061.859999999</v>
      </c>
      <c r="I34" s="167">
        <v>73931661.859999999</v>
      </c>
      <c r="J34" s="167">
        <v>73931661.859999999</v>
      </c>
      <c r="K34" s="167">
        <v>73931661.859999999</v>
      </c>
      <c r="L34" s="167">
        <v>73931661.859999999</v>
      </c>
      <c r="M34" s="167">
        <v>73948821.859999999</v>
      </c>
      <c r="N34" s="167">
        <v>59291844.920000002</v>
      </c>
      <c r="O34" s="167">
        <v>59291844.920000002</v>
      </c>
      <c r="P34" s="167">
        <v>59291844.920000002</v>
      </c>
      <c r="Q34" s="167">
        <v>59291844.920000002</v>
      </c>
      <c r="R34" s="167">
        <v>59291844.920000002</v>
      </c>
      <c r="S34" s="167"/>
      <c r="T34" s="188"/>
      <c r="U34" s="237"/>
      <c r="V34" s="237"/>
    </row>
    <row r="35" spans="1:24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3">
        <v>3339119.64</v>
      </c>
      <c r="G35" s="123">
        <v>3683252.96</v>
      </c>
      <c r="H35" s="123">
        <v>3683252.96</v>
      </c>
      <c r="I35" s="167">
        <v>3683252.96</v>
      </c>
      <c r="J35" s="167">
        <v>3683252.96</v>
      </c>
      <c r="K35" s="167">
        <v>3683252.96</v>
      </c>
      <c r="L35" s="167">
        <v>3683252.96</v>
      </c>
      <c r="M35" s="167">
        <v>3683252.96</v>
      </c>
      <c r="N35" s="167">
        <v>3088866.64</v>
      </c>
      <c r="O35" s="167">
        <v>3088866.64</v>
      </c>
      <c r="P35" s="167">
        <v>3088866.64</v>
      </c>
      <c r="Q35" s="167">
        <v>3088866.64</v>
      </c>
      <c r="R35" s="167">
        <v>3088866.64</v>
      </c>
      <c r="S35" s="167"/>
      <c r="T35" s="188"/>
      <c r="U35" s="237"/>
      <c r="V35" s="237"/>
      <c r="W35" s="127"/>
      <c r="X35" s="127"/>
    </row>
    <row r="36" spans="1:24" s="127" customFormat="1" x14ac:dyDescent="0.25">
      <c r="A36" s="22" t="s">
        <v>247</v>
      </c>
      <c r="B36" s="23"/>
      <c r="C36" s="23"/>
      <c r="D36" s="23"/>
      <c r="E36" s="42"/>
      <c r="F36" s="123">
        <v>-4243502.58</v>
      </c>
      <c r="G36" s="123">
        <v>-6978011.1299999999</v>
      </c>
      <c r="H36" s="123">
        <v>-11547527.02</v>
      </c>
      <c r="I36" s="167">
        <v>-27456945.399999999</v>
      </c>
      <c r="J36" s="167">
        <v>-43605410</v>
      </c>
      <c r="K36" s="167">
        <v>-49298953.530000001</v>
      </c>
      <c r="L36" s="167">
        <v>-51148133.289999999</v>
      </c>
      <c r="M36" s="167">
        <v>-52982782.32</v>
      </c>
      <c r="N36" s="167">
        <v>-54007695.420000002</v>
      </c>
      <c r="O36" s="167">
        <v>-55828343.289999999</v>
      </c>
      <c r="P36" s="167">
        <v>-57671297.130000003</v>
      </c>
      <c r="Q36" s="167">
        <v>-59514446.5</v>
      </c>
      <c r="R36" s="167">
        <v>-59514105.479999997</v>
      </c>
      <c r="S36" s="167"/>
      <c r="T36" s="188"/>
      <c r="U36" s="188"/>
      <c r="V36" s="188"/>
    </row>
    <row r="37" spans="1:24" s="127" customFormat="1" x14ac:dyDescent="0.25">
      <c r="A37" s="22" t="s">
        <v>248</v>
      </c>
      <c r="B37" s="23"/>
      <c r="C37" s="23"/>
      <c r="D37" s="23"/>
      <c r="E37" s="42"/>
      <c r="F37" s="123">
        <v>-949296.19</v>
      </c>
      <c r="G37" s="123">
        <v>-981902.77</v>
      </c>
      <c r="H37" s="123">
        <v>-981902.77</v>
      </c>
      <c r="I37" s="167">
        <v>-1263396.07</v>
      </c>
      <c r="J37" s="167">
        <v>-1740468.57</v>
      </c>
      <c r="K37" s="167">
        <v>-1883590.32</v>
      </c>
      <c r="L37" s="167">
        <v>-1931297.57</v>
      </c>
      <c r="M37" s="167">
        <v>-1979004.82</v>
      </c>
      <c r="N37" s="167">
        <v>-2026712.07</v>
      </c>
      <c r="O37" s="167">
        <v>-2074419.32</v>
      </c>
      <c r="P37" s="167">
        <v>-2122126.5699999998</v>
      </c>
      <c r="Q37" s="167">
        <v>-2169833.8199999998</v>
      </c>
      <c r="R37" s="167">
        <v>-2169833.8199999998</v>
      </c>
      <c r="S37" s="167"/>
      <c r="T37" s="188"/>
      <c r="U37" s="188"/>
      <c r="V37" s="188"/>
      <c r="W37"/>
      <c r="X37"/>
    </row>
    <row r="38" spans="1:24" ht="15.75" thickBot="1" x14ac:dyDescent="0.3">
      <c r="A38" s="22"/>
      <c r="B38" s="23"/>
      <c r="C38" s="23"/>
      <c r="D38" s="23"/>
      <c r="F38" s="121"/>
      <c r="G38" s="121"/>
      <c r="H38" s="121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89"/>
      <c r="U38" s="240"/>
      <c r="V38" s="240"/>
    </row>
    <row r="39" spans="1:24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4">
        <v>1561859867.1200001</v>
      </c>
      <c r="G39" s="124">
        <f t="shared" ref="G39:L39" si="1">SUM(G23:G37)</f>
        <v>2331038180.5499997</v>
      </c>
      <c r="H39" s="124">
        <f t="shared" si="1"/>
        <v>2807381742.23</v>
      </c>
      <c r="I39" s="148">
        <f t="shared" si="1"/>
        <v>2837243036.9099998</v>
      </c>
      <c r="J39" s="148">
        <v>3080877208.8700008</v>
      </c>
      <c r="K39" s="148">
        <f t="shared" si="1"/>
        <v>2995248073.7200003</v>
      </c>
      <c r="L39" s="148">
        <f t="shared" si="1"/>
        <v>2997168726.5599999</v>
      </c>
      <c r="M39" s="148">
        <f>SUM(M22:M37)</f>
        <v>3000438291.9900002</v>
      </c>
      <c r="N39" s="148">
        <f>SUM(N22:N37)</f>
        <v>2975863798.6099997</v>
      </c>
      <c r="O39" s="148">
        <f>SUM(O22:O37)</f>
        <v>2981504092.5299997</v>
      </c>
      <c r="P39" s="148">
        <f>SUM(P22:P37)</f>
        <v>2993813377.9000001</v>
      </c>
      <c r="Q39" s="153">
        <f>SUM(Q22:Q38)</f>
        <v>3000219251.96</v>
      </c>
      <c r="R39" s="153">
        <f>SUM(R22:R38)</f>
        <v>3013683200.9399996</v>
      </c>
      <c r="S39" s="181">
        <f>SUM(S23:S38)</f>
        <v>0</v>
      </c>
      <c r="T39" s="175">
        <f>SUM(T23:T38)</f>
        <v>0</v>
      </c>
      <c r="U39" s="216">
        <f>SUM(U23:U37)</f>
        <v>0</v>
      </c>
      <c r="V39" s="216">
        <f>SUM(V23:V37)</f>
        <v>0</v>
      </c>
      <c r="X39" s="45"/>
    </row>
    <row r="40" spans="1:24" x14ac:dyDescent="0.25">
      <c r="A40" s="23"/>
      <c r="B40" s="23"/>
      <c r="C40" s="23"/>
      <c r="D40" s="23"/>
      <c r="E40" s="42"/>
      <c r="F40" s="123"/>
      <c r="G40" s="123"/>
      <c r="H40" s="123"/>
      <c r="I40" s="139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47"/>
      <c r="U40" s="204"/>
      <c r="V40" s="215"/>
    </row>
    <row r="41" spans="1:24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5">
        <v>1827376225.8400002</v>
      </c>
      <c r="G41" s="125">
        <f>+G39+G20</f>
        <v>2465965220.8399997</v>
      </c>
      <c r="H41" s="125">
        <f>+H39+H20</f>
        <v>3034287417.5900002</v>
      </c>
      <c r="I41" s="125">
        <f>+I39+I20</f>
        <v>2972276735.2599998</v>
      </c>
      <c r="J41" s="125">
        <v>3280808188.7200007</v>
      </c>
      <c r="K41" s="125">
        <f>+K39+K20</f>
        <v>3255865425.5300002</v>
      </c>
      <c r="L41" s="125">
        <f>+L39+L20</f>
        <v>3342602306.21</v>
      </c>
      <c r="M41" s="125">
        <f>+M39+M20</f>
        <v>3355202726.8700004</v>
      </c>
      <c r="N41" s="125">
        <f>+N39+N20</f>
        <v>3360166021.9999995</v>
      </c>
      <c r="O41" s="125">
        <f>+O39+O20</f>
        <v>3340291741.6199999</v>
      </c>
      <c r="P41" s="125">
        <f>P20+P39</f>
        <v>3311175828.6500001</v>
      </c>
      <c r="Q41" s="125">
        <f>Q20+Q39</f>
        <v>3308976041.6599998</v>
      </c>
      <c r="R41" s="125">
        <f>R20+R39</f>
        <v>3353281960.8899994</v>
      </c>
      <c r="S41" s="125">
        <f>S20+S39</f>
        <v>0</v>
      </c>
      <c r="T41" s="125">
        <f>+T39+T20</f>
        <v>0</v>
      </c>
      <c r="U41" s="217">
        <f>+U39+U20</f>
        <v>0</v>
      </c>
      <c r="V41" s="217">
        <f>+V39+V20</f>
        <v>0</v>
      </c>
    </row>
    <row r="42" spans="1:24" ht="15.75" thickTop="1" x14ac:dyDescent="0.25">
      <c r="A42" s="22"/>
      <c r="B42" s="23"/>
      <c r="C42" s="23"/>
      <c r="D42" s="23"/>
      <c r="E42" s="42"/>
      <c r="F42" s="123"/>
      <c r="G42" s="123"/>
      <c r="H42" s="140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205"/>
      <c r="U42" s="212"/>
      <c r="V42" s="152"/>
    </row>
    <row r="43" spans="1:24" x14ac:dyDescent="0.25">
      <c r="B43" s="23"/>
      <c r="C43" s="23"/>
      <c r="D43" s="23"/>
      <c r="E43" s="42"/>
      <c r="F43" s="123"/>
      <c r="G43" s="123"/>
      <c r="H43" s="140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205"/>
      <c r="U43" s="213"/>
      <c r="V43" s="21"/>
    </row>
    <row r="44" spans="1:24" x14ac:dyDescent="0.25">
      <c r="A44" s="28" t="s">
        <v>201</v>
      </c>
      <c r="B44" s="23"/>
      <c r="C44" s="23"/>
      <c r="D44" s="23"/>
      <c r="E44" s="42"/>
      <c r="F44" s="123"/>
      <c r="G44" s="123"/>
      <c r="H44" s="140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205"/>
      <c r="U44" s="213"/>
      <c r="V44" s="21"/>
    </row>
    <row r="45" spans="1:24" x14ac:dyDescent="0.25">
      <c r="A45" s="38" t="s">
        <v>202</v>
      </c>
      <c r="B45" s="23"/>
      <c r="C45" s="23"/>
      <c r="D45" s="23"/>
      <c r="E45" s="42"/>
      <c r="F45" s="123"/>
      <c r="G45" s="123"/>
      <c r="H45" s="140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205"/>
      <c r="U45" s="213"/>
      <c r="V45" s="21"/>
    </row>
    <row r="46" spans="1:24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2">
        <v>9642076.9600000009</v>
      </c>
      <c r="G46" s="122">
        <v>9539991.2799999993</v>
      </c>
      <c r="H46" s="106">
        <v>10112297.27</v>
      </c>
      <c r="I46" s="154">
        <v>10654329.25</v>
      </c>
      <c r="J46" s="154">
        <v>11076082.779999999</v>
      </c>
      <c r="K46" s="154">
        <v>12412600.59</v>
      </c>
      <c r="L46" s="154">
        <v>22062299.969999999</v>
      </c>
      <c r="M46" s="154">
        <v>23751562.5</v>
      </c>
      <c r="N46" s="154">
        <v>33539000.350000001</v>
      </c>
      <c r="O46" s="154">
        <v>34959812.410000004</v>
      </c>
      <c r="P46" s="154">
        <v>44602752.689999998</v>
      </c>
      <c r="Q46" s="154">
        <v>46084750.57</v>
      </c>
      <c r="R46" s="154">
        <v>56594459.170000002</v>
      </c>
      <c r="S46" s="154"/>
      <c r="T46" s="184"/>
      <c r="U46" s="236"/>
      <c r="V46" s="237"/>
    </row>
    <row r="47" spans="1:24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2">
        <v>29254772.670000002</v>
      </c>
      <c r="G47" s="122">
        <v>22921723.5</v>
      </c>
      <c r="H47" s="106">
        <v>43089770.740000002</v>
      </c>
      <c r="I47" s="154">
        <v>37423622.539999999</v>
      </c>
      <c r="J47" s="154">
        <v>12455250.52</v>
      </c>
      <c r="K47" s="154">
        <v>8808036.75</v>
      </c>
      <c r="L47" s="154">
        <v>7399243</v>
      </c>
      <c r="M47" s="154">
        <v>13267297.25</v>
      </c>
      <c r="N47" s="154">
        <v>12076065.220000001</v>
      </c>
      <c r="O47" s="154">
        <v>11773886.91</v>
      </c>
      <c r="P47" s="154">
        <v>11438423.77</v>
      </c>
      <c r="Q47" s="154">
        <v>20568882.289999999</v>
      </c>
      <c r="R47" s="154">
        <v>26116146.25</v>
      </c>
      <c r="S47" s="154"/>
      <c r="T47" s="184"/>
      <c r="U47" s="236"/>
      <c r="V47" s="237"/>
    </row>
    <row r="48" spans="1:24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2">
        <v>61242162.520000003</v>
      </c>
      <c r="G48" s="122">
        <v>19438380.850000001</v>
      </c>
      <c r="H48" s="106">
        <v>39971253.07</v>
      </c>
      <c r="I48" s="154">
        <v>25992297.760000002</v>
      </c>
      <c r="J48" s="154">
        <v>14444620.24</v>
      </c>
      <c r="K48" s="154">
        <v>14054980.369999999</v>
      </c>
      <c r="L48" s="154">
        <v>14185861.200000001</v>
      </c>
      <c r="M48" s="154">
        <v>14207578.23</v>
      </c>
      <c r="N48" s="154">
        <v>14054980.370000001</v>
      </c>
      <c r="O48" s="154">
        <v>14054980.370000001</v>
      </c>
      <c r="P48" s="154">
        <v>15288380.57</v>
      </c>
      <c r="Q48" s="154">
        <v>14323687.890000001</v>
      </c>
      <c r="R48" s="154">
        <v>14054980.370000001</v>
      </c>
      <c r="S48" s="154"/>
      <c r="T48" s="184"/>
      <c r="U48" s="236"/>
      <c r="V48" s="237"/>
      <c r="W48" s="127"/>
      <c r="X48" s="127"/>
    </row>
    <row r="49" spans="1:24" s="127" customFormat="1" x14ac:dyDescent="0.25">
      <c r="A49" s="22" t="s">
        <v>255</v>
      </c>
      <c r="B49" s="23"/>
      <c r="C49" s="23"/>
      <c r="D49" s="23"/>
      <c r="E49" s="33"/>
      <c r="F49" s="122"/>
      <c r="G49" s="122"/>
      <c r="H49" s="106">
        <v>4449888.7</v>
      </c>
      <c r="I49" s="154">
        <v>269817.93</v>
      </c>
      <c r="J49" s="154">
        <v>3892503.96</v>
      </c>
      <c r="K49" s="154">
        <v>2214554.5100000002</v>
      </c>
      <c r="L49" s="154">
        <v>1448453.55</v>
      </c>
      <c r="M49" s="154">
        <v>622363.9</v>
      </c>
      <c r="N49" s="154">
        <v>0.28999999999999998</v>
      </c>
      <c r="O49" s="154">
        <v>0.28999999999999998</v>
      </c>
      <c r="P49" s="154">
        <v>3762697.14</v>
      </c>
      <c r="Q49" s="154">
        <v>713523.33</v>
      </c>
      <c r="R49" s="154">
        <v>90000.290000000008</v>
      </c>
      <c r="S49" s="154"/>
      <c r="T49" s="184"/>
      <c r="U49" s="236"/>
      <c r="V49" s="237"/>
      <c r="W49"/>
      <c r="X49"/>
    </row>
    <row r="50" spans="1:24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2">
        <v>6978036.5800000001</v>
      </c>
      <c r="G50" s="122">
        <v>8787980.4299999997</v>
      </c>
      <c r="H50" s="106">
        <v>8903299.4100000001</v>
      </c>
      <c r="I50" s="154">
        <v>10248911.68</v>
      </c>
      <c r="J50" s="154">
        <v>10453536.220000001</v>
      </c>
      <c r="K50" s="154">
        <v>11467171.539999999</v>
      </c>
      <c r="L50" s="154">
        <v>15485811.529999999</v>
      </c>
      <c r="M50" s="154">
        <v>13784276.620000001</v>
      </c>
      <c r="N50" s="154">
        <v>13680430.41</v>
      </c>
      <c r="O50" s="154">
        <v>14506746.01</v>
      </c>
      <c r="P50" s="154">
        <v>13078209.470000001</v>
      </c>
      <c r="Q50" s="154">
        <v>14224647.74</v>
      </c>
      <c r="R50" s="154">
        <v>16761637.68</v>
      </c>
      <c r="S50" s="154"/>
      <c r="T50" s="184"/>
      <c r="U50" s="236"/>
      <c r="V50" s="237"/>
    </row>
    <row r="51" spans="1:24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2">
        <v>6926.62</v>
      </c>
      <c r="G51" s="122">
        <v>41601.25</v>
      </c>
      <c r="H51" s="106">
        <v>37317.19</v>
      </c>
      <c r="I51" s="154">
        <v>41791.72</v>
      </c>
      <c r="J51" s="154">
        <v>65789.570000000007</v>
      </c>
      <c r="K51" s="154">
        <v>65075.69</v>
      </c>
      <c r="L51" s="154">
        <v>75985.289999999994</v>
      </c>
      <c r="M51" s="154">
        <v>63257.5</v>
      </c>
      <c r="N51" s="154">
        <v>61218.1</v>
      </c>
      <c r="O51" s="154">
        <v>62667.64</v>
      </c>
      <c r="P51" s="154">
        <v>62909.440000000002</v>
      </c>
      <c r="Q51" s="154">
        <v>62971.54</v>
      </c>
      <c r="R51" s="154">
        <v>68388.14</v>
      </c>
      <c r="S51" s="154"/>
      <c r="T51" s="184"/>
      <c r="U51" s="236"/>
      <c r="V51" s="237"/>
    </row>
    <row r="52" spans="1:24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2">
        <v>17991310.98</v>
      </c>
      <c r="G52" s="122">
        <v>12451944.370000001</v>
      </c>
      <c r="H52" s="106">
        <v>14988619.65</v>
      </c>
      <c r="I52" s="154">
        <v>12536973.119999999</v>
      </c>
      <c r="J52" s="154">
        <v>23366961.850000001</v>
      </c>
      <c r="K52" s="154">
        <v>14648856.42</v>
      </c>
      <c r="L52" s="154">
        <v>15591991.51</v>
      </c>
      <c r="M52" s="154">
        <v>16682295.890000001</v>
      </c>
      <c r="N52" s="154">
        <v>17385250.140000001</v>
      </c>
      <c r="O52" s="154">
        <v>16811535.010000002</v>
      </c>
      <c r="P52" s="154">
        <v>14941060.84</v>
      </c>
      <c r="Q52" s="154">
        <v>14210744.75</v>
      </c>
      <c r="R52" s="154">
        <v>13726649.75</v>
      </c>
      <c r="S52" s="154"/>
      <c r="T52" s="184"/>
      <c r="U52" s="236"/>
      <c r="V52" s="237"/>
    </row>
    <row r="53" spans="1:24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2">
        <v>177844.7</v>
      </c>
      <c r="G53" s="122">
        <v>346206.71</v>
      </c>
      <c r="H53" s="106">
        <v>33521120.710000001</v>
      </c>
      <c r="I53" s="154">
        <v>195232.5</v>
      </c>
      <c r="J53" s="154">
        <v>238912.35</v>
      </c>
      <c r="K53" s="154">
        <v>328066.86</v>
      </c>
      <c r="L53" s="154">
        <v>734401.85</v>
      </c>
      <c r="M53" s="154">
        <v>386665.15</v>
      </c>
      <c r="N53" s="154">
        <v>363187.15</v>
      </c>
      <c r="O53" s="154">
        <v>364032.05</v>
      </c>
      <c r="P53" s="154">
        <v>374040.35000000003</v>
      </c>
      <c r="Q53" s="154">
        <v>372256.25</v>
      </c>
      <c r="R53" s="154">
        <v>364322.75</v>
      </c>
      <c r="S53" s="154"/>
      <c r="T53" s="184"/>
      <c r="U53" s="236"/>
      <c r="V53" s="237"/>
    </row>
    <row r="54" spans="1:24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2">
        <v>0</v>
      </c>
      <c r="G54" s="122">
        <v>0</v>
      </c>
      <c r="H54" s="106">
        <v>0</v>
      </c>
      <c r="I54" s="154"/>
      <c r="J54" s="154"/>
      <c r="K54" s="154">
        <v>5880969.2000000002</v>
      </c>
      <c r="L54" s="154">
        <v>5332910.95</v>
      </c>
      <c r="M54" s="154">
        <v>4780237.34</v>
      </c>
      <c r="N54" s="154">
        <v>4222948.3600000003</v>
      </c>
      <c r="O54" s="154">
        <v>3661044.0100000002</v>
      </c>
      <c r="P54" s="154">
        <v>3094431.92</v>
      </c>
      <c r="Q54" s="154">
        <v>2523112.09</v>
      </c>
      <c r="R54" s="154">
        <v>1947084.53</v>
      </c>
      <c r="S54" s="154"/>
      <c r="T54" s="184"/>
      <c r="U54" s="236"/>
      <c r="V54" s="237"/>
    </row>
    <row r="55" spans="1:24" ht="15.75" thickBot="1" x14ac:dyDescent="0.3">
      <c r="A55" s="22" t="s">
        <v>258</v>
      </c>
      <c r="B55" s="23"/>
      <c r="C55" s="23"/>
      <c r="D55" s="23"/>
      <c r="E55" s="42"/>
      <c r="F55" s="123"/>
      <c r="G55" s="123"/>
      <c r="H55" s="140"/>
      <c r="I55" s="154">
        <v>89582.36</v>
      </c>
      <c r="J55" s="154">
        <v>89582.36</v>
      </c>
      <c r="K55" s="154">
        <v>89582.36</v>
      </c>
      <c r="L55" s="154">
        <v>89582.36</v>
      </c>
      <c r="M55" s="154">
        <v>89582.36</v>
      </c>
      <c r="N55" s="154">
        <v>89582.36</v>
      </c>
      <c r="O55" s="154">
        <v>89582.36</v>
      </c>
      <c r="P55" s="154">
        <v>89582.36</v>
      </c>
      <c r="Q55" s="154">
        <v>0</v>
      </c>
      <c r="R55" s="154"/>
      <c r="S55" s="154"/>
      <c r="T55" s="187"/>
      <c r="U55" s="236"/>
      <c r="V55" s="197"/>
    </row>
    <row r="56" spans="1:24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4">
        <v>125293131.03000002</v>
      </c>
      <c r="G56" s="124">
        <f t="shared" ref="G56:R56" si="2">SUM(G46:G55)</f>
        <v>73527828.390000001</v>
      </c>
      <c r="H56" s="148">
        <f t="shared" si="2"/>
        <v>155073566.74000001</v>
      </c>
      <c r="I56" s="153">
        <f t="shared" si="2"/>
        <v>97452558.859999999</v>
      </c>
      <c r="J56" s="153">
        <v>76083239.849999994</v>
      </c>
      <c r="K56" s="153">
        <f t="shared" si="2"/>
        <v>69969894.289999992</v>
      </c>
      <c r="L56" s="153">
        <f t="shared" si="2"/>
        <v>82406541.209999993</v>
      </c>
      <c r="M56" s="153">
        <f t="shared" si="2"/>
        <v>87635116.74000001</v>
      </c>
      <c r="N56" s="153">
        <f t="shared" si="2"/>
        <v>95472662.75</v>
      </c>
      <c r="O56" s="153">
        <f>SUM(O46:O55)</f>
        <v>96284287.060000017</v>
      </c>
      <c r="P56" s="153">
        <f t="shared" si="2"/>
        <v>106732488.55</v>
      </c>
      <c r="Q56" s="153">
        <f t="shared" si="2"/>
        <v>113084576.45</v>
      </c>
      <c r="R56" s="153">
        <f t="shared" si="2"/>
        <v>129723668.93000002</v>
      </c>
      <c r="S56" s="153"/>
      <c r="T56" s="202"/>
      <c r="U56" s="241"/>
      <c r="V56" s="241"/>
    </row>
    <row r="57" spans="1:24" x14ac:dyDescent="0.25">
      <c r="A57" s="22"/>
      <c r="B57" s="23"/>
      <c r="C57" s="23"/>
      <c r="D57" s="23"/>
      <c r="E57" s="42"/>
      <c r="F57" s="123"/>
      <c r="G57" s="123"/>
      <c r="H57" s="140"/>
      <c r="I57" s="149"/>
      <c r="J57" s="149"/>
      <c r="K57" s="149"/>
      <c r="L57" s="149"/>
      <c r="M57" s="149"/>
      <c r="N57" s="149"/>
      <c r="O57" s="149"/>
      <c r="P57" s="149"/>
      <c r="Q57" s="149"/>
      <c r="R57" s="182"/>
      <c r="S57" s="9"/>
      <c r="U57" s="212"/>
      <c r="V57" s="152"/>
    </row>
    <row r="58" spans="1:24" x14ac:dyDescent="0.25">
      <c r="A58" s="38" t="s">
        <v>205</v>
      </c>
      <c r="B58" s="23"/>
      <c r="C58" s="23"/>
      <c r="D58" s="23"/>
      <c r="E58" s="42"/>
      <c r="F58" s="123"/>
      <c r="G58" s="123"/>
      <c r="H58" s="140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9"/>
      <c r="U58" s="213"/>
      <c r="V58" s="21"/>
    </row>
    <row r="59" spans="1:24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3"/>
      <c r="G59" s="123"/>
      <c r="H59" s="140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9"/>
      <c r="U59" s="213"/>
      <c r="V59" s="21"/>
    </row>
    <row r="60" spans="1:24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3">
        <v>68054713.079999998</v>
      </c>
      <c r="G60" s="123">
        <v>63468922.82</v>
      </c>
      <c r="H60" s="140">
        <v>58402758.439999998</v>
      </c>
      <c r="I60" s="154">
        <v>52806237.57</v>
      </c>
      <c r="J60" s="154">
        <v>46623695.57</v>
      </c>
      <c r="K60" s="154">
        <v>40199191.130000003</v>
      </c>
      <c r="L60" s="154">
        <v>40199191.130000003</v>
      </c>
      <c r="M60" s="154">
        <v>40199191.130000003</v>
      </c>
      <c r="N60" s="154">
        <v>40199191.130000003</v>
      </c>
      <c r="O60" s="154">
        <v>40199191.130000003</v>
      </c>
      <c r="P60" s="154">
        <v>40199191.130000003</v>
      </c>
      <c r="Q60" s="154">
        <v>40199191.130000003</v>
      </c>
      <c r="R60" s="154">
        <v>40199191.130000003</v>
      </c>
      <c r="S60" s="174"/>
      <c r="T60" s="155"/>
      <c r="U60" s="173"/>
      <c r="V60" s="173"/>
    </row>
    <row r="61" spans="1:24" ht="15.75" thickBot="1" x14ac:dyDescent="0.3">
      <c r="B61" s="23"/>
      <c r="C61" s="23"/>
      <c r="D61" s="23"/>
      <c r="E61" s="42"/>
      <c r="F61" s="123"/>
      <c r="G61" s="123"/>
      <c r="H61" s="140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9"/>
      <c r="U61" s="213"/>
      <c r="V61" s="21"/>
    </row>
    <row r="62" spans="1:24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3">+D56+D60</f>
        <v>137294791.19999999</v>
      </c>
      <c r="E62" s="43">
        <f t="shared" si="3"/>
        <v>134771963.24000001</v>
      </c>
      <c r="F62" s="124">
        <v>193347844.11000001</v>
      </c>
      <c r="G62" s="124">
        <f t="shared" si="3"/>
        <v>136996751.21000001</v>
      </c>
      <c r="H62" s="148">
        <f t="shared" si="3"/>
        <v>213476325.18000001</v>
      </c>
      <c r="I62" s="202">
        <f t="shared" ref="I62:M62" si="4">+I56+I60</f>
        <v>150258796.43000001</v>
      </c>
      <c r="J62" s="43">
        <v>122706935.41999999</v>
      </c>
      <c r="K62" s="203">
        <f t="shared" si="4"/>
        <v>110169085.41999999</v>
      </c>
      <c r="L62" s="153">
        <f t="shared" si="4"/>
        <v>122605732.34</v>
      </c>
      <c r="M62" s="153">
        <f t="shared" si="4"/>
        <v>127834307.87</v>
      </c>
      <c r="N62" s="153">
        <f>+N56+N60</f>
        <v>135671853.88</v>
      </c>
      <c r="O62" s="153">
        <f>+O56+O60</f>
        <v>136483478.19000003</v>
      </c>
      <c r="P62" s="153">
        <f>P56+P60</f>
        <v>146931679.68000001</v>
      </c>
      <c r="Q62" s="153">
        <f>Q56+Q60</f>
        <v>153283767.58000001</v>
      </c>
      <c r="R62" s="153">
        <f>R56+R60</f>
        <v>169922860.06000003</v>
      </c>
      <c r="S62" s="153">
        <f>+S56+S60</f>
        <v>0</v>
      </c>
      <c r="T62" s="206">
        <f>+T56+T60</f>
        <v>0</v>
      </c>
      <c r="U62" s="218">
        <f>+U56+U60</f>
        <v>0</v>
      </c>
      <c r="V62" s="218">
        <f>+V56+V60</f>
        <v>0</v>
      </c>
    </row>
    <row r="63" spans="1:24" x14ac:dyDescent="0.25">
      <c r="A63" s="22"/>
      <c r="B63" s="23"/>
      <c r="C63" s="23"/>
      <c r="D63" s="23"/>
      <c r="E63" s="42"/>
      <c r="F63" s="123"/>
      <c r="G63" s="123"/>
      <c r="H63" s="140"/>
      <c r="I63" s="173"/>
      <c r="J63" s="9"/>
      <c r="K63" s="9"/>
      <c r="L63" s="9"/>
      <c r="M63" s="9"/>
      <c r="N63" s="9"/>
      <c r="O63" s="9"/>
      <c r="P63" s="182"/>
      <c r="Q63" s="182"/>
      <c r="R63" s="9"/>
      <c r="S63" s="9"/>
      <c r="T63" s="144"/>
      <c r="U63" s="219"/>
      <c r="V63" s="21"/>
    </row>
    <row r="64" spans="1:24" x14ac:dyDescent="0.25">
      <c r="A64" s="22"/>
      <c r="B64" s="23"/>
      <c r="C64" s="23"/>
      <c r="D64" s="23"/>
      <c r="E64" s="42"/>
      <c r="F64" s="123"/>
      <c r="G64" s="123"/>
      <c r="H64" s="140"/>
      <c r="I64" s="173"/>
      <c r="J64" s="9"/>
      <c r="K64" s="9"/>
      <c r="L64" s="9"/>
      <c r="M64" s="9"/>
      <c r="N64" s="9"/>
      <c r="O64" s="9"/>
      <c r="P64" s="149"/>
      <c r="Q64" s="149"/>
      <c r="R64" s="9"/>
      <c r="S64" s="9"/>
      <c r="T64" s="121"/>
      <c r="U64" s="32"/>
      <c r="V64" s="21"/>
    </row>
    <row r="65" spans="1:26" x14ac:dyDescent="0.25">
      <c r="A65" s="39" t="s">
        <v>207</v>
      </c>
      <c r="B65" s="23"/>
      <c r="C65" s="23"/>
      <c r="D65" s="23"/>
      <c r="E65" s="42"/>
      <c r="F65" s="123"/>
      <c r="G65" s="123"/>
      <c r="H65" s="140"/>
      <c r="I65" s="173"/>
      <c r="J65" s="9"/>
      <c r="K65" s="9"/>
      <c r="L65" s="9"/>
      <c r="M65" s="9"/>
      <c r="N65" s="9"/>
      <c r="O65" s="9"/>
      <c r="P65" s="149"/>
      <c r="Q65" s="149"/>
      <c r="R65" s="9"/>
      <c r="S65" s="9"/>
      <c r="T65" s="121"/>
      <c r="U65" s="32"/>
      <c r="V65" s="21"/>
    </row>
    <row r="66" spans="1:26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3">
        <v>602048096.40999997</v>
      </c>
      <c r="G66" s="123">
        <v>610072578.13999999</v>
      </c>
      <c r="H66" s="140">
        <v>1043939443.4</v>
      </c>
      <c r="I66" s="183">
        <v>796517630.65999997</v>
      </c>
      <c r="J66" s="184">
        <v>796517630.65999997</v>
      </c>
      <c r="K66" s="184">
        <v>796517630.65999997</v>
      </c>
      <c r="L66" s="184">
        <v>796517630.65999997</v>
      </c>
      <c r="M66" s="184">
        <v>796517630.65999997</v>
      </c>
      <c r="N66" s="184">
        <v>796517630.65999997</v>
      </c>
      <c r="O66" s="184">
        <v>796517630.65999997</v>
      </c>
      <c r="P66" s="184">
        <v>796517630.65999997</v>
      </c>
      <c r="Q66" s="184">
        <v>796517630.65999997</v>
      </c>
      <c r="R66" s="184">
        <v>796517630.65999997</v>
      </c>
      <c r="S66" s="183"/>
      <c r="T66" s="207"/>
      <c r="U66" s="220"/>
      <c r="V66" s="220"/>
      <c r="W66" s="127"/>
      <c r="X66" s="127"/>
    </row>
    <row r="67" spans="1:26" s="127" customFormat="1" x14ac:dyDescent="0.25">
      <c r="A67" s="22" t="s">
        <v>259</v>
      </c>
      <c r="B67" s="23"/>
      <c r="C67" s="23"/>
      <c r="D67" s="23"/>
      <c r="E67" s="42"/>
      <c r="F67" s="123"/>
      <c r="G67" s="123"/>
      <c r="H67" s="140"/>
      <c r="I67" s="184">
        <v>50282578.300000004</v>
      </c>
      <c r="J67" s="184">
        <v>227785197.47999999</v>
      </c>
      <c r="K67" s="184">
        <v>227785197.48000002</v>
      </c>
      <c r="L67" s="184">
        <v>227785197.48000002</v>
      </c>
      <c r="M67" s="184">
        <v>227785197.48000002</v>
      </c>
      <c r="N67" s="184">
        <v>227785197.48000002</v>
      </c>
      <c r="O67" s="184">
        <v>227785197.48000002</v>
      </c>
      <c r="P67" s="184">
        <v>227785197.48000002</v>
      </c>
      <c r="Q67" s="184">
        <v>227785197.48000002</v>
      </c>
      <c r="R67" s="184">
        <v>227785197.48000002</v>
      </c>
      <c r="S67" s="184"/>
      <c r="T67" s="167"/>
      <c r="U67" s="220"/>
      <c r="V67" s="220"/>
      <c r="W67"/>
      <c r="X67"/>
    </row>
    <row r="68" spans="1:26" x14ac:dyDescent="0.25">
      <c r="A68" s="22" t="s">
        <v>243</v>
      </c>
      <c r="B68" s="23"/>
      <c r="C68" s="23"/>
      <c r="D68" s="23"/>
      <c r="E68" s="42">
        <v>26896725.609999999</v>
      </c>
      <c r="F68" s="123">
        <v>57256622.079999998</v>
      </c>
      <c r="G68" s="123">
        <v>773793048.41999996</v>
      </c>
      <c r="H68" s="140">
        <v>797761485.65999997</v>
      </c>
      <c r="I68" s="184">
        <v>1026652854.62</v>
      </c>
      <c r="J68" s="184">
        <v>993325675.24000001</v>
      </c>
      <c r="K68" s="184">
        <v>993325675.24000001</v>
      </c>
      <c r="L68" s="184">
        <v>993325675.24000001</v>
      </c>
      <c r="M68" s="184">
        <v>993325675.24000001</v>
      </c>
      <c r="N68" s="184">
        <v>993325675.24000001</v>
      </c>
      <c r="O68" s="184">
        <v>993325675.24000001</v>
      </c>
      <c r="P68" s="184">
        <v>993325675.24000001</v>
      </c>
      <c r="Q68" s="184">
        <v>993325675.24000001</v>
      </c>
      <c r="R68" s="184">
        <v>993325675.24000001</v>
      </c>
      <c r="S68" s="184"/>
      <c r="T68" s="167"/>
      <c r="U68" s="220"/>
      <c r="V68" s="149"/>
    </row>
    <row r="69" spans="1:26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3">
        <v>878699775.15999997</v>
      </c>
      <c r="G69" s="123">
        <v>954087491.67000008</v>
      </c>
      <c r="H69" s="140">
        <v>947670094.80999994</v>
      </c>
      <c r="I69" s="184">
        <v>985630919.46000004</v>
      </c>
      <c r="J69" s="184">
        <v>951229829.13999999</v>
      </c>
      <c r="K69" s="184">
        <v>1059413005.39</v>
      </c>
      <c r="L69" s="184">
        <v>1059421442.5599999</v>
      </c>
      <c r="M69" s="184">
        <v>1060163294.66</v>
      </c>
      <c r="N69" s="184">
        <v>1060163294.66</v>
      </c>
      <c r="O69" s="184">
        <v>1060163294.66</v>
      </c>
      <c r="P69" s="154">
        <v>1059911125.5600001</v>
      </c>
      <c r="Q69" s="154">
        <v>1059911125.5600001</v>
      </c>
      <c r="R69" s="185">
        <v>1059594450.4400001</v>
      </c>
      <c r="S69" s="184"/>
      <c r="T69" s="167"/>
      <c r="U69" s="220"/>
      <c r="V69" s="149"/>
    </row>
    <row r="70" spans="1:26" x14ac:dyDescent="0.25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6"/>
      <c r="G70" s="126">
        <v>-7446636.1900000004</v>
      </c>
      <c r="H70" s="141">
        <v>-7446636.1900000004</v>
      </c>
      <c r="I70" s="187">
        <v>-7446636.1900000004</v>
      </c>
      <c r="J70" s="187">
        <v>-7446636.1900000004</v>
      </c>
      <c r="K70" s="187">
        <v>-7446636.1900000004</v>
      </c>
      <c r="L70" s="187">
        <v>-7446636.1900000004</v>
      </c>
      <c r="M70" s="187">
        <v>-7446636.1900000004</v>
      </c>
      <c r="N70" s="187">
        <v>-7446636.1900000004</v>
      </c>
      <c r="O70" s="187">
        <v>-7446636.1900000004</v>
      </c>
      <c r="P70" s="168">
        <v>-7446636.1900000004</v>
      </c>
      <c r="Q70" s="168">
        <v>-7446636.1900000004</v>
      </c>
      <c r="R70" s="168">
        <v>-7446636.1900000004</v>
      </c>
      <c r="S70" s="184"/>
      <c r="T70" s="167"/>
      <c r="U70" s="220"/>
      <c r="V70" s="149"/>
      <c r="W70" s="127"/>
      <c r="X70" s="127"/>
    </row>
    <row r="71" spans="1:26" s="127" customFormat="1" ht="15.75" thickBot="1" x14ac:dyDescent="0.3">
      <c r="A71" s="22" t="s">
        <v>266</v>
      </c>
      <c r="B71" s="23"/>
      <c r="C71" s="23"/>
      <c r="D71" s="23"/>
      <c r="E71" s="46"/>
      <c r="F71" s="142"/>
      <c r="G71" s="142"/>
      <c r="H71" s="142"/>
      <c r="I71" s="187"/>
      <c r="J71" s="187"/>
      <c r="K71" s="187"/>
      <c r="L71" s="187"/>
      <c r="M71" s="187"/>
      <c r="N71" s="187">
        <v>109941.8</v>
      </c>
      <c r="O71" s="187">
        <f>-489915.96-10168.2</f>
        <v>-500084.16000000003</v>
      </c>
      <c r="P71" s="168">
        <v>-639815.96</v>
      </c>
      <c r="Q71" s="154">
        <v>-929840.52</v>
      </c>
      <c r="R71" s="185">
        <v>-726840.52</v>
      </c>
      <c r="S71" s="184"/>
      <c r="T71" s="167"/>
      <c r="U71" s="220"/>
      <c r="V71" s="9"/>
    </row>
    <row r="72" spans="1:26" s="127" customFormat="1" ht="15.75" thickBot="1" x14ac:dyDescent="0.3">
      <c r="A72" s="129" t="s">
        <v>250</v>
      </c>
      <c r="B72" s="25">
        <f t="shared" ref="B72:I72" si="5">SUM(B66:B70)</f>
        <v>780488348.00999999</v>
      </c>
      <c r="C72" s="25">
        <f t="shared" si="5"/>
        <v>756382924.20000005</v>
      </c>
      <c r="D72" s="25">
        <f t="shared" si="5"/>
        <v>1080551722.3</v>
      </c>
      <c r="E72" s="158">
        <f t="shared" si="5"/>
        <v>1140957518.4399998</v>
      </c>
      <c r="F72" s="25">
        <f t="shared" si="5"/>
        <v>1538004493.6500001</v>
      </c>
      <c r="G72" s="157">
        <f t="shared" si="5"/>
        <v>2330506482.04</v>
      </c>
      <c r="H72" s="25">
        <f t="shared" si="5"/>
        <v>2781924387.6799998</v>
      </c>
      <c r="I72" s="25">
        <f t="shared" si="5"/>
        <v>2851637346.8499999</v>
      </c>
      <c r="J72" s="25">
        <v>2961411696.3299999</v>
      </c>
      <c r="K72" s="25">
        <f t="shared" ref="K72:V72" si="6">SUM(K66:K70)</f>
        <v>3069594872.5799999</v>
      </c>
      <c r="L72" s="25">
        <f t="shared" si="6"/>
        <v>3069603309.75</v>
      </c>
      <c r="M72" s="25">
        <f t="shared" si="6"/>
        <v>3070345161.8499999</v>
      </c>
      <c r="N72" s="25">
        <f>SUM(N66:N71)</f>
        <v>3070455103.6500001</v>
      </c>
      <c r="O72" s="25">
        <f>SUM(O66:O71)</f>
        <v>3069845077.6900001</v>
      </c>
      <c r="P72" s="25">
        <f>SUM(P66:P71)</f>
        <v>3069453176.79</v>
      </c>
      <c r="Q72" s="25">
        <f>SUM(Q66:Q71)</f>
        <v>3069163152.23</v>
      </c>
      <c r="R72" s="25">
        <f>SUM(R66:R71)</f>
        <v>3069049477.1100001</v>
      </c>
      <c r="S72" s="158">
        <f t="shared" si="6"/>
        <v>0</v>
      </c>
      <c r="T72" s="208">
        <f t="shared" si="6"/>
        <v>0</v>
      </c>
      <c r="U72" s="221">
        <f t="shared" si="6"/>
        <v>0</v>
      </c>
      <c r="V72" s="221">
        <f t="shared" si="6"/>
        <v>0</v>
      </c>
      <c r="X72" s="45"/>
      <c r="Y72" s="45"/>
      <c r="Z72" s="45">
        <f>Y72-X72</f>
        <v>0</v>
      </c>
    </row>
    <row r="73" spans="1:26" s="127" customFormat="1" x14ac:dyDescent="0.25">
      <c r="A73" s="22" t="s">
        <v>246</v>
      </c>
      <c r="B73" s="23"/>
      <c r="C73" s="23"/>
      <c r="D73" s="23"/>
      <c r="E73" s="46"/>
      <c r="F73" s="159"/>
      <c r="G73" s="142"/>
      <c r="H73" s="160"/>
      <c r="I73" s="152"/>
      <c r="J73" s="21"/>
      <c r="K73" s="248"/>
      <c r="L73" s="21"/>
      <c r="M73" s="21"/>
      <c r="N73" s="21"/>
      <c r="O73" s="21"/>
      <c r="P73" s="21"/>
      <c r="Q73" s="21"/>
      <c r="R73" s="152"/>
      <c r="S73" s="152"/>
      <c r="T73" s="210"/>
      <c r="U73" s="212"/>
      <c r="V73" s="152"/>
    </row>
    <row r="74" spans="1:26" s="127" customFormat="1" x14ac:dyDescent="0.25">
      <c r="A74" s="109">
        <v>2014</v>
      </c>
      <c r="B74" s="23"/>
      <c r="C74" s="23">
        <v>55151398.100000001</v>
      </c>
      <c r="D74" s="23"/>
      <c r="E74" s="42"/>
      <c r="F74" s="150"/>
      <c r="G74" s="42"/>
      <c r="H74" s="15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05"/>
      <c r="U74" s="213"/>
      <c r="V74" s="21"/>
      <c r="W74"/>
      <c r="X74"/>
    </row>
    <row r="75" spans="1:26" x14ac:dyDescent="0.25">
      <c r="A75" s="109">
        <v>2015</v>
      </c>
      <c r="B75" s="23"/>
      <c r="C75" s="23">
        <v>0</v>
      </c>
      <c r="D75" s="131">
        <v>-20203528.570000172</v>
      </c>
      <c r="E75" s="42"/>
      <c r="F75" s="150"/>
      <c r="G75" s="42"/>
      <c r="H75" s="150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205"/>
      <c r="U75" s="213"/>
      <c r="V75" s="21"/>
    </row>
    <row r="76" spans="1:26" x14ac:dyDescent="0.25">
      <c r="A76" s="109">
        <v>2016</v>
      </c>
      <c r="B76" s="23"/>
      <c r="C76" s="23"/>
      <c r="D76" s="23"/>
      <c r="E76" s="42">
        <v>116979580.299999</v>
      </c>
      <c r="F76" s="150"/>
      <c r="G76" s="42"/>
      <c r="H76" s="150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211"/>
      <c r="U76" s="213"/>
      <c r="V76" s="21"/>
      <c r="W76" s="127"/>
      <c r="X76" s="127"/>
    </row>
    <row r="77" spans="1:26" s="127" customFormat="1" x14ac:dyDescent="0.25">
      <c r="A77" s="109">
        <v>2017</v>
      </c>
      <c r="B77" s="23"/>
      <c r="C77" s="23"/>
      <c r="D77" s="23"/>
      <c r="E77" s="42"/>
      <c r="F77" s="150">
        <v>96023888.079999685</v>
      </c>
      <c r="G77" s="42"/>
      <c r="H77" s="150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205"/>
      <c r="U77" s="213"/>
      <c r="V77" s="21"/>
    </row>
    <row r="78" spans="1:26" s="127" customFormat="1" x14ac:dyDescent="0.25">
      <c r="A78" s="109">
        <v>2018</v>
      </c>
      <c r="B78" s="23"/>
      <c r="C78" s="23"/>
      <c r="D78" s="23"/>
      <c r="E78" s="42"/>
      <c r="F78" s="150"/>
      <c r="G78" s="143">
        <v>-1538012.37</v>
      </c>
      <c r="H78" s="150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205"/>
      <c r="U78" s="213"/>
      <c r="V78" s="21"/>
    </row>
    <row r="79" spans="1:26" s="127" customFormat="1" x14ac:dyDescent="0.25">
      <c r="A79" s="109">
        <v>2019</v>
      </c>
      <c r="B79" s="23"/>
      <c r="C79" s="23"/>
      <c r="D79" s="23"/>
      <c r="E79" s="42"/>
      <c r="F79" s="150"/>
      <c r="G79" s="42"/>
      <c r="H79" s="150">
        <v>38886704.729999997</v>
      </c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211"/>
      <c r="U79" s="213"/>
      <c r="V79" s="21"/>
    </row>
    <row r="80" spans="1:26" s="127" customFormat="1" x14ac:dyDescent="0.25">
      <c r="A80" s="109">
        <v>2020</v>
      </c>
      <c r="B80" s="23"/>
      <c r="C80" s="23"/>
      <c r="D80" s="23"/>
      <c r="E80" s="42"/>
      <c r="F80" s="150"/>
      <c r="G80" s="42"/>
      <c r="H80" s="150"/>
      <c r="I80" s="171">
        <v>-29619408.019999892</v>
      </c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211"/>
      <c r="U80" s="213"/>
      <c r="V80" s="21"/>
    </row>
    <row r="81" spans="1:24" s="127" customFormat="1" x14ac:dyDescent="0.25">
      <c r="A81" s="109">
        <v>2021</v>
      </c>
      <c r="B81" s="23"/>
      <c r="C81" s="23"/>
      <c r="D81" s="23"/>
      <c r="E81" s="42"/>
      <c r="F81" s="150"/>
      <c r="G81" s="42"/>
      <c r="H81" s="150"/>
      <c r="I81" s="161"/>
      <c r="J81" s="237">
        <v>196689556.97</v>
      </c>
      <c r="K81" s="195"/>
      <c r="L81" s="195"/>
      <c r="M81" s="195"/>
      <c r="N81" s="195"/>
      <c r="O81" s="193"/>
      <c r="P81" s="176"/>
      <c r="Q81" s="176"/>
      <c r="R81" s="176"/>
      <c r="S81" s="176"/>
      <c r="T81" s="244"/>
      <c r="U81" s="243"/>
      <c r="V81" s="197"/>
      <c r="W81"/>
      <c r="X81"/>
    </row>
    <row r="82" spans="1:24" s="127" customFormat="1" x14ac:dyDescent="0.25">
      <c r="A82" s="109">
        <v>2022</v>
      </c>
      <c r="B82" s="246"/>
      <c r="C82" s="23"/>
      <c r="D82" s="23"/>
      <c r="E82" s="42"/>
      <c r="F82" s="150"/>
      <c r="G82" s="42"/>
      <c r="H82" s="150"/>
      <c r="I82" s="161"/>
      <c r="J82" s="237"/>
      <c r="K82" s="195">
        <v>76101467.530000001</v>
      </c>
      <c r="L82" s="195">
        <v>150393264.12</v>
      </c>
      <c r="M82" s="195">
        <v>157023257.15000001</v>
      </c>
      <c r="N82" s="195">
        <v>154039064.47</v>
      </c>
      <c r="O82" s="193">
        <v>133963185.73999999</v>
      </c>
      <c r="P82" s="176">
        <v>94790972.180000007</v>
      </c>
      <c r="Q82" s="176">
        <v>86529121.849999994</v>
      </c>
      <c r="R82" s="176">
        <v>114309623.72</v>
      </c>
      <c r="S82" s="176"/>
      <c r="T82" s="244"/>
      <c r="U82" s="247"/>
      <c r="V82" s="197"/>
    </row>
    <row r="83" spans="1:24" x14ac:dyDescent="0.25">
      <c r="A83" s="33" t="s">
        <v>208</v>
      </c>
      <c r="B83" s="157">
        <f>SUM(B72:B78)</f>
        <v>780488348.00999999</v>
      </c>
      <c r="C83" s="25">
        <f t="shared" ref="C83:G83" si="7">SUM(C72:C78)</f>
        <v>811534322.30000007</v>
      </c>
      <c r="D83" s="25">
        <f t="shared" si="7"/>
        <v>1060348193.7299998</v>
      </c>
      <c r="E83" s="158">
        <f t="shared" si="7"/>
        <v>1257937098.7399988</v>
      </c>
      <c r="F83" s="25">
        <f t="shared" si="7"/>
        <v>1634028381.7299998</v>
      </c>
      <c r="G83" s="26">
        <f t="shared" si="7"/>
        <v>2328968469.6700001</v>
      </c>
      <c r="H83" s="25">
        <f>SUM(H72:H79)</f>
        <v>2820811092.4099998</v>
      </c>
      <c r="I83" s="25">
        <f t="shared" ref="I83" si="8">SUM(I72:I81)</f>
        <v>2822017938.8299999</v>
      </c>
      <c r="J83" s="25">
        <v>3158101253.2999997</v>
      </c>
      <c r="K83" s="25">
        <f>SUM(K72:K82)</f>
        <v>3145696340.1100001</v>
      </c>
      <c r="L83" s="25">
        <f>L72+L82</f>
        <v>3219996573.8699999</v>
      </c>
      <c r="M83" s="25">
        <f>SUM(M72:M82)</f>
        <v>3227368419</v>
      </c>
      <c r="N83" s="25">
        <f>SUM(N72:N82)</f>
        <v>3224494168.1199999</v>
      </c>
      <c r="O83" s="25">
        <f>SUM(O72:O82)</f>
        <v>3203808263.4299998</v>
      </c>
      <c r="P83" s="25">
        <f>SUM(P72:P82)</f>
        <v>3164244148.9699998</v>
      </c>
      <c r="Q83" s="25">
        <f>Q72+Q82</f>
        <v>3155692274.0799999</v>
      </c>
      <c r="R83" s="25">
        <f>R72+R82</f>
        <v>3183359100.8299999</v>
      </c>
      <c r="S83" s="25">
        <f>S72+S81</f>
        <v>0</v>
      </c>
      <c r="T83" s="158">
        <f>SUM(T72:T81)</f>
        <v>0</v>
      </c>
      <c r="U83" s="158">
        <f>SUM(U72:U81)</f>
        <v>0</v>
      </c>
      <c r="V83" s="25">
        <f>SUM(V72:V81)</f>
        <v>0</v>
      </c>
    </row>
    <row r="84" spans="1:24" x14ac:dyDescent="0.25">
      <c r="B84" s="23"/>
      <c r="C84" s="23"/>
      <c r="D84" s="23"/>
      <c r="E84" s="42"/>
      <c r="F84" s="123"/>
      <c r="G84" s="123"/>
      <c r="H84" s="123"/>
      <c r="T84" s="162"/>
      <c r="U84" s="45"/>
      <c r="V84" s="215"/>
    </row>
    <row r="85" spans="1:24" ht="15.75" thickBot="1" x14ac:dyDescent="0.3">
      <c r="A85" s="27" t="s">
        <v>209</v>
      </c>
      <c r="B85" s="27">
        <v>907553421.10000002</v>
      </c>
      <c r="C85" s="27">
        <v>949643579.37000012</v>
      </c>
      <c r="D85" s="27">
        <f>D62+D83</f>
        <v>1197642984.9299998</v>
      </c>
      <c r="E85" s="44">
        <f>+E62+E83</f>
        <v>1392709061.9799988</v>
      </c>
      <c r="F85" s="125">
        <v>1827376225.8399997</v>
      </c>
      <c r="G85" s="125">
        <f>+G62+G83</f>
        <v>2465965220.8800001</v>
      </c>
      <c r="H85" s="125">
        <f>+H62+H83</f>
        <v>3034287417.5899997</v>
      </c>
      <c r="I85" s="125">
        <f>+I62+I83</f>
        <v>2972276735.2599998</v>
      </c>
      <c r="J85" s="125">
        <v>3280808188.7199998</v>
      </c>
      <c r="K85" s="125">
        <f t="shared" ref="K85:R85" si="9">+K62+K83</f>
        <v>3255865425.5300002</v>
      </c>
      <c r="L85" s="125">
        <f t="shared" si="9"/>
        <v>3342602306.21</v>
      </c>
      <c r="M85" s="125">
        <f t="shared" si="9"/>
        <v>3355202726.8699999</v>
      </c>
      <c r="N85" s="125">
        <f>+N62+N83</f>
        <v>3360166022</v>
      </c>
      <c r="O85" s="125">
        <f t="shared" si="9"/>
        <v>3340291741.6199999</v>
      </c>
      <c r="P85" s="125">
        <f t="shared" si="9"/>
        <v>3311175828.6499996</v>
      </c>
      <c r="Q85" s="125">
        <f t="shared" si="9"/>
        <v>3308976041.6599998</v>
      </c>
      <c r="R85" s="125">
        <f t="shared" si="9"/>
        <v>3353281960.8899999</v>
      </c>
      <c r="S85" s="125">
        <f>S62+S83</f>
        <v>0</v>
      </c>
      <c r="T85" s="125">
        <f>+T62+T83</f>
        <v>0</v>
      </c>
      <c r="U85" s="125">
        <f>+U62+U83</f>
        <v>0</v>
      </c>
      <c r="V85" s="125">
        <f>+V62+V83</f>
        <v>0</v>
      </c>
      <c r="X85" s="45">
        <f>U85-U41</f>
        <v>0</v>
      </c>
    </row>
    <row r="86" spans="1:24" ht="16.5" thickTop="1" thickBot="1" x14ac:dyDescent="0.3">
      <c r="B86" s="24">
        <f>+B85-B41</f>
        <v>0</v>
      </c>
      <c r="C86" s="24">
        <f>+C85-C41</f>
        <v>0</v>
      </c>
      <c r="D86" s="24">
        <f>+D85-D41</f>
        <v>0</v>
      </c>
      <c r="E86" s="47">
        <f>+E41-E85</f>
        <v>0</v>
      </c>
      <c r="F86" s="47">
        <v>0</v>
      </c>
      <c r="G86" s="47">
        <f>+G41-G85</f>
        <v>-4.0000438690185547E-2</v>
      </c>
      <c r="H86" s="47">
        <f>+H41-H85</f>
        <v>0</v>
      </c>
      <c r="J86" s="1">
        <v>0</v>
      </c>
      <c r="K86" s="1">
        <f>K85-K41</f>
        <v>0</v>
      </c>
      <c r="L86" s="1">
        <f t="shared" ref="L86:V86" si="10">L41-L85</f>
        <v>0</v>
      </c>
      <c r="M86" s="1">
        <f t="shared" si="10"/>
        <v>0</v>
      </c>
      <c r="N86" s="1">
        <f t="shared" si="10"/>
        <v>0</v>
      </c>
      <c r="O86" s="1">
        <f t="shared" si="10"/>
        <v>0</v>
      </c>
      <c r="P86" s="1">
        <f t="shared" si="10"/>
        <v>0</v>
      </c>
      <c r="Q86" s="1">
        <f t="shared" si="10"/>
        <v>0</v>
      </c>
      <c r="R86" s="1">
        <f t="shared" si="10"/>
        <v>0</v>
      </c>
      <c r="S86" s="1">
        <f t="shared" si="10"/>
        <v>0</v>
      </c>
      <c r="T86" s="45">
        <f t="shared" si="10"/>
        <v>0</v>
      </c>
      <c r="U86" s="45">
        <f t="shared" si="10"/>
        <v>0</v>
      </c>
      <c r="V86" s="45">
        <f t="shared" si="10"/>
        <v>0</v>
      </c>
    </row>
    <row r="87" spans="1:24" x14ac:dyDescent="0.25">
      <c r="A87" s="110"/>
      <c r="B87" s="101"/>
      <c r="C87" s="102"/>
      <c r="D87" s="102"/>
      <c r="E87" s="103"/>
      <c r="F87" s="103"/>
      <c r="G87" s="103"/>
      <c r="H87" s="103"/>
      <c r="I87" s="186"/>
      <c r="J87" s="186"/>
      <c r="K87" s="186"/>
      <c r="L87" s="186"/>
      <c r="M87" s="186"/>
      <c r="N87" s="186"/>
      <c r="O87" s="186"/>
      <c r="P87" s="138"/>
      <c r="Q87" s="138"/>
      <c r="R87" s="190"/>
      <c r="S87" s="138"/>
      <c r="T87" s="222"/>
      <c r="U87" s="212"/>
      <c r="V87" s="144"/>
    </row>
    <row r="88" spans="1:24" x14ac:dyDescent="0.25">
      <c r="A88" s="106" t="s">
        <v>210</v>
      </c>
      <c r="B88" s="41"/>
      <c r="C88" s="33"/>
      <c r="D88" s="33"/>
      <c r="E88" s="105"/>
      <c r="F88" s="105"/>
      <c r="G88" s="105"/>
      <c r="H88" s="105"/>
      <c r="I88" s="173"/>
      <c r="J88" s="173"/>
      <c r="K88" s="173"/>
      <c r="L88" s="173"/>
      <c r="M88" s="173"/>
      <c r="N88" s="173"/>
      <c r="O88" s="173"/>
      <c r="P88" s="139"/>
      <c r="Q88" s="139"/>
      <c r="R88" s="191"/>
      <c r="S88" s="139"/>
      <c r="T88" s="213"/>
      <c r="U88" s="213"/>
      <c r="V88" s="121"/>
    </row>
    <row r="89" spans="1:24" x14ac:dyDescent="0.25">
      <c r="A89" s="104"/>
      <c r="B89" s="41"/>
      <c r="C89" s="33"/>
      <c r="D89" s="33"/>
      <c r="E89" s="105"/>
      <c r="F89" s="105"/>
      <c r="G89" s="105"/>
      <c r="H89" s="105"/>
      <c r="I89" s="173"/>
      <c r="J89" s="173"/>
      <c r="K89" s="173"/>
      <c r="L89" s="173"/>
      <c r="M89" s="173"/>
      <c r="N89" s="173"/>
      <c r="O89" s="173"/>
      <c r="P89" s="139"/>
      <c r="Q89" s="139"/>
      <c r="R89" s="191"/>
      <c r="S89" s="139"/>
      <c r="T89" s="213"/>
      <c r="U89" s="213"/>
      <c r="V89" s="121"/>
    </row>
    <row r="90" spans="1:24" x14ac:dyDescent="0.25">
      <c r="A90" s="104" t="s">
        <v>155</v>
      </c>
      <c r="B90" s="41"/>
      <c r="C90" s="33"/>
      <c r="D90" s="33">
        <v>7553037.2199999997</v>
      </c>
      <c r="E90" s="105">
        <v>7553037.2199999997</v>
      </c>
      <c r="F90" s="105">
        <v>7553037.2199999997</v>
      </c>
      <c r="G90" s="105">
        <v>7553037.2199999997</v>
      </c>
      <c r="H90" s="105">
        <v>7553037.2199999997</v>
      </c>
      <c r="I90" s="188">
        <v>7553037.2199999997</v>
      </c>
      <c r="J90" s="188">
        <v>7553037.2199999997</v>
      </c>
      <c r="K90" s="188">
        <v>7553037.2199999997</v>
      </c>
      <c r="L90" s="188">
        <v>7553037.2199999997</v>
      </c>
      <c r="M90" s="188">
        <v>7553037.2199999997</v>
      </c>
      <c r="N90" s="188">
        <v>7553037.2199999997</v>
      </c>
      <c r="O90" s="188">
        <v>7553037.2199999997</v>
      </c>
      <c r="P90" s="167">
        <v>7553037.2199999997</v>
      </c>
      <c r="Q90" s="167">
        <v>7553037.2199999997</v>
      </c>
      <c r="R90" s="167">
        <v>7553037.2199999997</v>
      </c>
      <c r="S90" s="167"/>
      <c r="T90" s="188"/>
      <c r="U90" s="188"/>
      <c r="V90" s="139"/>
    </row>
    <row r="91" spans="1:24" x14ac:dyDescent="0.25">
      <c r="A91" s="104" t="s">
        <v>157</v>
      </c>
      <c r="B91" s="41"/>
      <c r="C91" s="33"/>
      <c r="D91" s="33">
        <v>5732726.1600000001</v>
      </c>
      <c r="E91" s="105">
        <v>5732726.1600000001</v>
      </c>
      <c r="F91" s="105">
        <v>5732726.1600000001</v>
      </c>
      <c r="G91" s="105">
        <v>5732726.1600000001</v>
      </c>
      <c r="H91" s="105">
        <v>5732726.1600000001</v>
      </c>
      <c r="I91" s="188">
        <v>5732726.1600000001</v>
      </c>
      <c r="J91" s="188">
        <v>5732726.1600000001</v>
      </c>
      <c r="K91" s="188">
        <v>5732726.1600000001</v>
      </c>
      <c r="L91" s="188">
        <v>5732726.1600000001</v>
      </c>
      <c r="M91" s="188">
        <v>5732726.1600000001</v>
      </c>
      <c r="N91" s="188">
        <v>5732726.1600000001</v>
      </c>
      <c r="O91" s="188">
        <v>5732726.1600000001</v>
      </c>
      <c r="P91" s="167">
        <v>5732726.1600000001</v>
      </c>
      <c r="Q91" s="167">
        <v>5732726.1600000001</v>
      </c>
      <c r="R91" s="167">
        <v>5732726.1600000001</v>
      </c>
      <c r="S91" s="167"/>
      <c r="T91" s="188"/>
      <c r="U91" s="173"/>
      <c r="V91" s="139"/>
    </row>
    <row r="92" spans="1:24" x14ac:dyDescent="0.25">
      <c r="A92" s="104" t="s">
        <v>160</v>
      </c>
      <c r="B92" s="41"/>
      <c r="C92" s="33"/>
      <c r="D92" s="33">
        <v>619425</v>
      </c>
      <c r="E92" s="105">
        <v>619425</v>
      </c>
      <c r="F92" s="105">
        <v>619425</v>
      </c>
      <c r="G92" s="105">
        <v>619457</v>
      </c>
      <c r="H92" s="105">
        <v>619457</v>
      </c>
      <c r="I92" s="188">
        <v>619457</v>
      </c>
      <c r="J92" s="188">
        <v>619457</v>
      </c>
      <c r="K92" s="188">
        <v>619457</v>
      </c>
      <c r="L92" s="188">
        <v>619457</v>
      </c>
      <c r="M92" s="188">
        <v>619457</v>
      </c>
      <c r="N92" s="188">
        <v>619457</v>
      </c>
      <c r="O92" s="188">
        <v>619457</v>
      </c>
      <c r="P92" s="167">
        <v>619457</v>
      </c>
      <c r="Q92" s="167">
        <v>619457</v>
      </c>
      <c r="R92" s="167">
        <v>619457</v>
      </c>
      <c r="S92" s="167"/>
      <c r="T92" s="188"/>
      <c r="U92" s="173"/>
      <c r="V92" s="139"/>
    </row>
    <row r="93" spans="1:24" x14ac:dyDescent="0.25">
      <c r="A93" s="104" t="s">
        <v>162</v>
      </c>
      <c r="B93" s="41"/>
      <c r="C93" s="33"/>
      <c r="D93" s="33">
        <v>654524259.76999998</v>
      </c>
      <c r="E93" s="105">
        <v>654524259.76999998</v>
      </c>
      <c r="F93" s="105">
        <v>654524259.76999998</v>
      </c>
      <c r="G93" s="105">
        <v>654524259.76999998</v>
      </c>
      <c r="H93" s="105">
        <v>654524259.76999998</v>
      </c>
      <c r="I93" s="188">
        <v>654524259.76999998</v>
      </c>
      <c r="J93" s="188">
        <v>654524259.76999998</v>
      </c>
      <c r="K93" s="188">
        <v>654524259.76999998</v>
      </c>
      <c r="L93" s="188">
        <v>654524259.76999998</v>
      </c>
      <c r="M93" s="188">
        <v>654524259.76999998</v>
      </c>
      <c r="N93" s="188">
        <v>654524259.76999998</v>
      </c>
      <c r="O93" s="188">
        <v>654524259.76999998</v>
      </c>
      <c r="P93" s="167">
        <v>654524259.76999998</v>
      </c>
      <c r="Q93" s="167">
        <v>654524259.76999998</v>
      </c>
      <c r="R93" s="167">
        <v>654524259.76999998</v>
      </c>
      <c r="S93" s="167"/>
      <c r="T93" s="188"/>
      <c r="U93" s="173"/>
      <c r="V93" s="139"/>
    </row>
    <row r="94" spans="1:24" x14ac:dyDescent="0.25">
      <c r="A94" s="104" t="s">
        <v>164</v>
      </c>
      <c r="B94" s="41"/>
      <c r="C94" s="33"/>
      <c r="D94" s="33">
        <v>450000</v>
      </c>
      <c r="E94" s="105">
        <v>450000</v>
      </c>
      <c r="F94" s="105">
        <v>450000</v>
      </c>
      <c r="G94" s="105">
        <v>450000</v>
      </c>
      <c r="H94" s="105">
        <v>450000</v>
      </c>
      <c r="I94" s="188">
        <v>450000</v>
      </c>
      <c r="J94" s="188">
        <v>450000</v>
      </c>
      <c r="K94" s="188">
        <v>450000</v>
      </c>
      <c r="L94" s="188">
        <v>450000</v>
      </c>
      <c r="M94" s="188">
        <v>450000</v>
      </c>
      <c r="N94" s="188">
        <v>450000</v>
      </c>
      <c r="O94" s="188">
        <v>450000</v>
      </c>
      <c r="P94" s="167">
        <v>450000</v>
      </c>
      <c r="Q94" s="167">
        <v>450000</v>
      </c>
      <c r="R94" s="167">
        <v>450000</v>
      </c>
      <c r="S94" s="167"/>
      <c r="T94" s="188"/>
      <c r="U94" s="173"/>
      <c r="V94" s="139"/>
    </row>
    <row r="95" spans="1:24" x14ac:dyDescent="0.25">
      <c r="A95" s="104" t="s">
        <v>166</v>
      </c>
      <c r="B95" s="41"/>
      <c r="C95" s="33"/>
      <c r="D95" s="33">
        <v>15675082.789999999</v>
      </c>
      <c r="E95" s="105">
        <v>15336422.789999999</v>
      </c>
      <c r="F95" s="105">
        <v>15238714.789999999</v>
      </c>
      <c r="G95" s="105">
        <v>15211314.789999999</v>
      </c>
      <c r="H95" s="105">
        <v>15211314.790000001</v>
      </c>
      <c r="I95" s="188">
        <v>15211314.790000001</v>
      </c>
      <c r="J95" s="188">
        <v>15211314.790000001</v>
      </c>
      <c r="K95" s="188">
        <v>15211314.790000001</v>
      </c>
      <c r="L95" s="188">
        <v>15211314.790000001</v>
      </c>
      <c r="M95" s="188">
        <v>15211314.790000001</v>
      </c>
      <c r="N95" s="188">
        <v>15211314.790000001</v>
      </c>
      <c r="O95" s="188">
        <v>15211314.790000001</v>
      </c>
      <c r="P95" s="167">
        <v>15211314.790000001</v>
      </c>
      <c r="Q95" s="167">
        <v>15211314.790000001</v>
      </c>
      <c r="R95" s="167">
        <v>15211314.790000001</v>
      </c>
      <c r="S95" s="167"/>
      <c r="T95" s="188"/>
      <c r="U95" s="173"/>
      <c r="V95" s="139"/>
    </row>
    <row r="96" spans="1:24" ht="15.75" thickBot="1" x14ac:dyDescent="0.3">
      <c r="A96" s="104"/>
      <c r="B96" s="41"/>
      <c r="C96" s="33"/>
      <c r="D96" s="33"/>
      <c r="E96" s="105"/>
      <c r="F96" s="105"/>
      <c r="G96" s="105"/>
      <c r="H96" s="105"/>
      <c r="I96" s="189"/>
      <c r="J96" s="189"/>
      <c r="K96" s="189"/>
      <c r="L96" s="189"/>
      <c r="M96" s="189"/>
      <c r="N96" s="189"/>
      <c r="O96" s="189"/>
      <c r="P96" s="170"/>
      <c r="Q96" s="170"/>
      <c r="R96" s="192"/>
      <c r="S96" s="170"/>
      <c r="T96" s="223"/>
      <c r="U96" s="229"/>
      <c r="V96" s="146"/>
    </row>
    <row r="97" spans="1:24" x14ac:dyDescent="0.25">
      <c r="A97" s="100" t="s">
        <v>237</v>
      </c>
      <c r="B97" s="101"/>
      <c r="C97" s="102"/>
      <c r="D97" s="102"/>
      <c r="E97" s="103"/>
      <c r="F97" s="103"/>
      <c r="G97" s="103"/>
      <c r="H97" s="103"/>
      <c r="I97" s="138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224"/>
      <c r="U97" s="213"/>
      <c r="V97" s="121"/>
    </row>
    <row r="98" spans="1:24" x14ac:dyDescent="0.25">
      <c r="A98" s="104"/>
      <c r="B98" s="41"/>
      <c r="C98" s="33"/>
      <c r="D98" s="33"/>
      <c r="E98" s="105"/>
      <c r="F98" s="105"/>
      <c r="G98" s="105"/>
      <c r="H98" s="105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224"/>
      <c r="U98" s="213"/>
      <c r="V98" s="121"/>
    </row>
    <row r="99" spans="1:24" x14ac:dyDescent="0.25">
      <c r="A99" s="104" t="s">
        <v>233</v>
      </c>
      <c r="B99" s="33">
        <v>967723857</v>
      </c>
      <c r="C99" s="33">
        <v>1068570765</v>
      </c>
      <c r="D99" s="33">
        <v>1066932861.7</v>
      </c>
      <c r="E99" s="111">
        <v>1100540210.77</v>
      </c>
      <c r="F99" s="111">
        <v>1201246812.25</v>
      </c>
      <c r="G99" s="111">
        <v>1234141191.5999999</v>
      </c>
      <c r="H99" s="111">
        <v>1357978096.5599999</v>
      </c>
      <c r="I99" s="139">
        <v>1530309321.6400001</v>
      </c>
      <c r="J99" s="139">
        <v>1531237371.3700001</v>
      </c>
      <c r="K99" s="139">
        <v>1649706363.8699999</v>
      </c>
      <c r="L99" s="139">
        <v>1649706363.8699999</v>
      </c>
      <c r="M99" s="139">
        <v>1649706363.8699999</v>
      </c>
      <c r="N99" s="139">
        <v>1649706363.8700001</v>
      </c>
      <c r="O99" s="139">
        <v>1649706363.8700001</v>
      </c>
      <c r="P99" s="139">
        <v>1649706363.8700001</v>
      </c>
      <c r="Q99" s="139">
        <v>1649706363.8700001</v>
      </c>
      <c r="R99" s="139">
        <v>1649706363.8700001</v>
      </c>
      <c r="S99" s="139"/>
      <c r="T99" s="188"/>
      <c r="U99" s="173"/>
      <c r="V99" s="139"/>
    </row>
    <row r="100" spans="1:24" ht="15.75" thickBot="1" x14ac:dyDescent="0.3">
      <c r="A100" s="104" t="s">
        <v>170</v>
      </c>
      <c r="B100" s="33">
        <v>341874720.94</v>
      </c>
      <c r="C100" s="33">
        <v>172297313.28999999</v>
      </c>
      <c r="D100" s="33">
        <v>194919561.13</v>
      </c>
      <c r="E100" s="111">
        <v>453372052.52999997</v>
      </c>
      <c r="F100" s="111">
        <v>420704283.61000001</v>
      </c>
      <c r="G100" s="111">
        <v>365317297.49000001</v>
      </c>
      <c r="H100" s="111">
        <v>332877649.37</v>
      </c>
      <c r="I100" s="139">
        <v>185988332.91</v>
      </c>
      <c r="J100" s="139">
        <v>105153186.61</v>
      </c>
      <c r="K100" s="139">
        <v>48404176.799999997</v>
      </c>
      <c r="L100" s="139">
        <v>49990913.170000002</v>
      </c>
      <c r="M100" s="139">
        <v>66588890.259999998</v>
      </c>
      <c r="N100" s="139">
        <v>67656415.25</v>
      </c>
      <c r="O100" s="139">
        <v>68920832.040000007</v>
      </c>
      <c r="P100" s="139">
        <v>71520367.969999999</v>
      </c>
      <c r="Q100" s="139">
        <v>75054553.670000002</v>
      </c>
      <c r="R100" s="139">
        <v>75054553.670000002</v>
      </c>
      <c r="S100" s="139"/>
      <c r="T100" s="188"/>
      <c r="U100" s="173"/>
      <c r="V100" s="139"/>
    </row>
    <row r="101" spans="1:24" ht="15.75" thickBot="1" x14ac:dyDescent="0.3">
      <c r="A101" s="106" t="s">
        <v>236</v>
      </c>
      <c r="B101" s="26">
        <f t="shared" ref="B101:H101" si="11">SUM(B99:B100)</f>
        <v>1309598577.9400001</v>
      </c>
      <c r="C101" s="26">
        <f t="shared" si="11"/>
        <v>1240868078.29</v>
      </c>
      <c r="D101" s="26">
        <f t="shared" si="11"/>
        <v>1261852422.8299999</v>
      </c>
      <c r="E101" s="112">
        <f t="shared" si="11"/>
        <v>1553912263.3</v>
      </c>
      <c r="F101" s="112">
        <v>1621951095.8600001</v>
      </c>
      <c r="G101" s="112">
        <f t="shared" si="11"/>
        <v>1599458489.0899999</v>
      </c>
      <c r="H101" s="112">
        <f t="shared" si="11"/>
        <v>1690855745.9299998</v>
      </c>
      <c r="I101" s="177">
        <f t="shared" ref="I101:R101" si="12">SUM(I99:I100)</f>
        <v>1716297654.5500002</v>
      </c>
      <c r="J101" s="177">
        <v>1636390557.98</v>
      </c>
      <c r="K101" s="177">
        <f t="shared" si="12"/>
        <v>1698110540.6699998</v>
      </c>
      <c r="L101" s="177">
        <f t="shared" si="12"/>
        <v>1699697277.04</v>
      </c>
      <c r="M101" s="177">
        <f t="shared" si="12"/>
        <v>1716295254.1299999</v>
      </c>
      <c r="N101" s="177">
        <f t="shared" si="12"/>
        <v>1717362779.1200001</v>
      </c>
      <c r="O101" s="177">
        <f t="shared" si="12"/>
        <v>1718627195.9100001</v>
      </c>
      <c r="P101" s="177">
        <f t="shared" si="12"/>
        <v>1721226731.8400002</v>
      </c>
      <c r="Q101" s="177">
        <f t="shared" si="12"/>
        <v>1724760917.5400002</v>
      </c>
      <c r="R101" s="177">
        <f t="shared" si="12"/>
        <v>1724760917.5400002</v>
      </c>
      <c r="S101" s="156"/>
      <c r="T101" s="225"/>
      <c r="U101" s="209"/>
      <c r="V101" s="209"/>
    </row>
    <row r="102" spans="1:24" x14ac:dyDescent="0.25">
      <c r="A102" s="104" t="s">
        <v>169</v>
      </c>
      <c r="B102" s="33">
        <v>103514975.84999999</v>
      </c>
      <c r="C102" s="33">
        <v>62282804.07</v>
      </c>
      <c r="D102" s="33">
        <v>36420912.43</v>
      </c>
      <c r="E102" s="111">
        <v>20325373.920000002</v>
      </c>
      <c r="F102" s="111">
        <v>0</v>
      </c>
      <c r="G102" s="111">
        <v>57922728.82</v>
      </c>
      <c r="H102" s="33">
        <v>66296228.520000003</v>
      </c>
      <c r="I102" s="163"/>
      <c r="J102" s="163">
        <v>-104892779.27</v>
      </c>
      <c r="K102" s="163">
        <v>1505036745.3399999</v>
      </c>
      <c r="L102" s="198">
        <v>1290774454.4000001</v>
      </c>
      <c r="M102" s="198">
        <v>1132686247.8600001</v>
      </c>
      <c r="N102" s="165">
        <v>953258973.25999999</v>
      </c>
      <c r="O102" s="165">
        <v>815928967.92000008</v>
      </c>
      <c r="P102" s="165">
        <v>683552849.90999997</v>
      </c>
      <c r="Q102" s="165">
        <v>554752879.15999997</v>
      </c>
      <c r="R102" s="163">
        <v>378319928.63</v>
      </c>
      <c r="S102" s="163"/>
      <c r="T102" s="183"/>
      <c r="U102" s="173"/>
      <c r="V102" s="139"/>
    </row>
    <row r="103" spans="1:24" x14ac:dyDescent="0.25">
      <c r="A103" s="104" t="s">
        <v>171</v>
      </c>
      <c r="B103" s="33">
        <v>43739677.130000003</v>
      </c>
      <c r="C103" s="33"/>
      <c r="D103" s="33">
        <v>0</v>
      </c>
      <c r="E103" s="111">
        <v>68062111.879999995</v>
      </c>
      <c r="F103" s="111"/>
      <c r="G103" s="111">
        <v>11188433.84</v>
      </c>
      <c r="H103" s="33">
        <v>0</v>
      </c>
      <c r="I103" s="165"/>
      <c r="J103" s="165"/>
      <c r="K103" s="165">
        <v>0</v>
      </c>
      <c r="L103" s="199"/>
      <c r="M103" s="9">
        <v>0</v>
      </c>
      <c r="N103" s="165"/>
      <c r="O103" s="165"/>
      <c r="P103" s="165"/>
      <c r="Q103" s="165"/>
      <c r="R103" s="165"/>
      <c r="S103" s="165"/>
      <c r="T103" s="184"/>
      <c r="U103" s="173"/>
      <c r="V103" s="121"/>
    </row>
    <row r="104" spans="1:24" ht="15.75" thickBot="1" x14ac:dyDescent="0.3">
      <c r="A104" s="104" t="s">
        <v>172</v>
      </c>
      <c r="B104" s="33">
        <v>1162343924.96</v>
      </c>
      <c r="C104" s="33">
        <v>1178585274.22</v>
      </c>
      <c r="D104" s="33">
        <v>1225431510.4000001</v>
      </c>
      <c r="E104" s="111">
        <v>1465524777.5</v>
      </c>
      <c r="F104" s="111">
        <v>0</v>
      </c>
      <c r="G104" s="111">
        <v>1530347326.4300001</v>
      </c>
      <c r="H104" s="33">
        <v>1624559517.4100001</v>
      </c>
      <c r="I104" s="164">
        <v>1604843095.1900001</v>
      </c>
      <c r="J104" s="164">
        <v>1741283337.25</v>
      </c>
      <c r="K104" s="164">
        <v>193073795.33000001</v>
      </c>
      <c r="L104" s="197">
        <v>408922822.54000002</v>
      </c>
      <c r="M104" s="196">
        <v>583609006.26999998</v>
      </c>
      <c r="N104" s="164">
        <v>764103805.86000001</v>
      </c>
      <c r="O104" s="164">
        <v>902698227.99000001</v>
      </c>
      <c r="P104" s="164">
        <v>1037673881.9300001</v>
      </c>
      <c r="Q104" s="164">
        <v>1170008038.3800001</v>
      </c>
      <c r="R104" s="164">
        <v>1346440988.9100001</v>
      </c>
      <c r="S104" s="164"/>
      <c r="T104" s="187"/>
      <c r="U104" s="173"/>
      <c r="V104" s="139"/>
    </row>
    <row r="105" spans="1:24" ht="15.75" thickBot="1" x14ac:dyDescent="0.3">
      <c r="A105" s="104"/>
      <c r="B105" s="26">
        <f t="shared" ref="B105:C105" si="13">SUM(B102:B104)</f>
        <v>1309598577.9400001</v>
      </c>
      <c r="C105" s="26">
        <f t="shared" si="13"/>
        <v>1240868078.29</v>
      </c>
      <c r="D105" s="26">
        <f t="shared" ref="D105:O105" si="14">SUM(D102:D104)</f>
        <v>1261852422.8300002</v>
      </c>
      <c r="E105" s="112">
        <f t="shared" si="14"/>
        <v>1553912263.3</v>
      </c>
      <c r="F105" s="112">
        <f t="shared" si="14"/>
        <v>0</v>
      </c>
      <c r="G105" s="112">
        <f t="shared" si="14"/>
        <v>1599458489.0900002</v>
      </c>
      <c r="H105" s="112">
        <f>SUM(H102:H104)</f>
        <v>1690855745.9300001</v>
      </c>
      <c r="I105" s="178">
        <f t="shared" si="14"/>
        <v>1604843095.1900001</v>
      </c>
      <c r="J105" s="178">
        <v>1636390557.98</v>
      </c>
      <c r="K105" s="156">
        <f t="shared" si="14"/>
        <v>1698110540.6699998</v>
      </c>
      <c r="L105" s="197">
        <f t="shared" si="14"/>
        <v>1699697276.9400001</v>
      </c>
      <c r="M105" s="197">
        <f t="shared" si="14"/>
        <v>1716295254.1300001</v>
      </c>
      <c r="N105" s="197">
        <f t="shared" si="14"/>
        <v>1717362779.1199999</v>
      </c>
      <c r="O105" s="197">
        <f t="shared" si="14"/>
        <v>1718627195.9100001</v>
      </c>
      <c r="P105" s="156">
        <f t="shared" ref="P105:V105" si="15">SUM(P102:P104)</f>
        <v>1721226731.8400002</v>
      </c>
      <c r="Q105" s="156">
        <f t="shared" si="15"/>
        <v>1724760917.54</v>
      </c>
      <c r="R105" s="156">
        <f t="shared" si="15"/>
        <v>1724760917.54</v>
      </c>
      <c r="S105" s="156">
        <f t="shared" si="15"/>
        <v>0</v>
      </c>
      <c r="T105" s="226">
        <f t="shared" si="15"/>
        <v>0</v>
      </c>
      <c r="U105" s="230">
        <f t="shared" si="15"/>
        <v>0</v>
      </c>
      <c r="V105" s="230">
        <f t="shared" si="15"/>
        <v>0</v>
      </c>
    </row>
    <row r="106" spans="1:24" x14ac:dyDescent="0.25">
      <c r="A106" s="104"/>
      <c r="B106" s="33">
        <f>+B101-B105</f>
        <v>0</v>
      </c>
      <c r="C106" s="33"/>
      <c r="D106" s="33"/>
      <c r="E106" s="111">
        <f>+E101-E105</f>
        <v>0</v>
      </c>
      <c r="F106" s="111"/>
      <c r="G106" s="111"/>
      <c r="H106" s="111"/>
      <c r="I106" s="139"/>
      <c r="J106" s="139"/>
      <c r="K106" s="139"/>
      <c r="L106" s="200"/>
      <c r="M106" s="139"/>
      <c r="N106" s="139"/>
      <c r="O106" s="139"/>
      <c r="P106" s="139"/>
      <c r="Q106" s="139"/>
      <c r="R106" s="139"/>
      <c r="S106" s="139"/>
      <c r="T106" s="224"/>
      <c r="U106" s="213"/>
      <c r="V106" s="121"/>
    </row>
    <row r="107" spans="1:24" x14ac:dyDescent="0.25">
      <c r="A107" s="106" t="s">
        <v>234</v>
      </c>
      <c r="B107" s="33"/>
      <c r="C107" s="33"/>
      <c r="D107" s="33"/>
      <c r="E107" s="111"/>
      <c r="F107" s="111"/>
      <c r="G107" s="111"/>
      <c r="H107" s="111"/>
      <c r="I107" s="139"/>
      <c r="J107" s="139"/>
      <c r="K107" s="139"/>
      <c r="L107" s="200"/>
      <c r="M107" s="139"/>
      <c r="N107" s="139"/>
      <c r="O107" s="139"/>
      <c r="P107" s="139"/>
      <c r="Q107" s="139"/>
      <c r="R107" s="139"/>
      <c r="S107" s="139"/>
      <c r="T107" s="224"/>
      <c r="U107" s="213"/>
      <c r="V107" s="121"/>
    </row>
    <row r="108" spans="1:24" x14ac:dyDescent="0.25">
      <c r="A108" s="104" t="s">
        <v>182</v>
      </c>
      <c r="B108" s="41">
        <v>967723857</v>
      </c>
      <c r="C108" s="33">
        <v>1068570765</v>
      </c>
      <c r="D108" s="33">
        <v>1066932861.7</v>
      </c>
      <c r="E108" s="111">
        <v>1100540210.77</v>
      </c>
      <c r="F108" s="111">
        <v>1201246812.25</v>
      </c>
      <c r="G108" s="111">
        <v>1234141191.5999999</v>
      </c>
      <c r="H108" s="111">
        <v>1357978096.03</v>
      </c>
      <c r="I108" s="145">
        <v>1530309321.6400001</v>
      </c>
      <c r="J108" s="145">
        <v>1531237371.3700001</v>
      </c>
      <c r="K108" s="145">
        <v>1649706363.8699999</v>
      </c>
      <c r="L108" s="145">
        <v>1649706363.8699999</v>
      </c>
      <c r="M108" s="145">
        <v>1649706363.8699999</v>
      </c>
      <c r="N108" s="145">
        <v>1649706363.8700001</v>
      </c>
      <c r="O108" s="145">
        <v>1649706363.8700001</v>
      </c>
      <c r="P108" s="145">
        <v>1649706363.8700001</v>
      </c>
      <c r="Q108" s="145">
        <v>1649706363.8700001</v>
      </c>
      <c r="R108" s="145">
        <v>1649706363.8700001</v>
      </c>
      <c r="S108" s="167"/>
      <c r="T108" s="188"/>
      <c r="U108" s="188"/>
      <c r="V108" s="188"/>
    </row>
    <row r="109" spans="1:24" x14ac:dyDescent="0.25">
      <c r="A109" s="104" t="s">
        <v>184</v>
      </c>
      <c r="B109" s="33">
        <v>341874720.94</v>
      </c>
      <c r="C109" s="33">
        <v>172297313.28999999</v>
      </c>
      <c r="D109" s="33">
        <v>194919561.13</v>
      </c>
      <c r="E109" s="113">
        <v>453372052.52999997</v>
      </c>
      <c r="F109" s="113">
        <v>469570831.60000002</v>
      </c>
      <c r="G109" s="113">
        <v>393259325.88999999</v>
      </c>
      <c r="H109" s="113">
        <v>481871983.98000002</v>
      </c>
      <c r="I109" s="145">
        <v>185988332.91</v>
      </c>
      <c r="J109" s="145">
        <v>168482667.42000002</v>
      </c>
      <c r="K109" s="145">
        <v>48404176.799999997</v>
      </c>
      <c r="L109" s="145">
        <v>32615512.050000001</v>
      </c>
      <c r="M109" s="145">
        <v>66588890.259999998</v>
      </c>
      <c r="N109" s="145">
        <v>67656415.25</v>
      </c>
      <c r="O109" s="145">
        <v>68920832.040000007</v>
      </c>
      <c r="P109" s="145">
        <v>68900762.960000008</v>
      </c>
      <c r="Q109" s="145">
        <v>74919583.549999997</v>
      </c>
      <c r="R109" s="145">
        <v>216740070.16</v>
      </c>
      <c r="S109" s="167"/>
      <c r="T109" s="188"/>
      <c r="U109" s="188"/>
      <c r="V109" s="139"/>
    </row>
    <row r="110" spans="1:24" x14ac:dyDescent="0.25">
      <c r="A110" s="106" t="s">
        <v>235</v>
      </c>
      <c r="B110" s="26">
        <f t="shared" ref="B110:R110" si="16">SUM(B108:B109)</f>
        <v>1309598577.9400001</v>
      </c>
      <c r="C110" s="26">
        <f t="shared" si="16"/>
        <v>1240868078.29</v>
      </c>
      <c r="D110" s="26">
        <f t="shared" si="16"/>
        <v>1261852422.8299999</v>
      </c>
      <c r="E110" s="112">
        <f t="shared" si="16"/>
        <v>1553912263.3</v>
      </c>
      <c r="F110" s="112">
        <v>1670817643.8499999</v>
      </c>
      <c r="G110" s="112">
        <f t="shared" si="16"/>
        <v>1627400517.4899998</v>
      </c>
      <c r="H110" s="112">
        <f t="shared" si="16"/>
        <v>1839850080.01</v>
      </c>
      <c r="I110" s="166">
        <f t="shared" si="16"/>
        <v>1716297654.5500002</v>
      </c>
      <c r="J110" s="166">
        <v>1699720038.7900002</v>
      </c>
      <c r="K110" s="166">
        <f t="shared" si="16"/>
        <v>1698110540.6699998</v>
      </c>
      <c r="L110" s="166">
        <f t="shared" si="16"/>
        <v>1682321875.9199998</v>
      </c>
      <c r="M110" s="166">
        <f t="shared" si="16"/>
        <v>1716295254.1299999</v>
      </c>
      <c r="N110" s="166">
        <f t="shared" si="16"/>
        <v>1717362779.1200001</v>
      </c>
      <c r="O110" s="166">
        <f t="shared" si="16"/>
        <v>1718627195.9100001</v>
      </c>
      <c r="P110" s="166">
        <f t="shared" si="16"/>
        <v>1718607126.8300002</v>
      </c>
      <c r="Q110" s="166">
        <f t="shared" si="16"/>
        <v>1724625947.4200001</v>
      </c>
      <c r="R110" s="166">
        <f t="shared" si="16"/>
        <v>1866446434.0300002</v>
      </c>
      <c r="S110" s="156"/>
      <c r="T110" s="227"/>
      <c r="U110" s="227"/>
      <c r="V110" s="227"/>
    </row>
    <row r="111" spans="1:24" x14ac:dyDescent="0.25">
      <c r="A111" s="104" t="s">
        <v>180</v>
      </c>
      <c r="B111" s="33">
        <v>1213634523.4000001</v>
      </c>
      <c r="C111" s="33">
        <v>1122938219.8399999</v>
      </c>
      <c r="D111" s="33">
        <v>1238430551.6300001</v>
      </c>
      <c r="E111" s="111">
        <v>1407145633.3</v>
      </c>
      <c r="F111" s="111">
        <v>1509185677.3</v>
      </c>
      <c r="G111" s="111">
        <v>1564851199.53</v>
      </c>
      <c r="H111" s="111">
        <v>1471213085.76</v>
      </c>
      <c r="I111" s="145">
        <v>1590981864.9300001</v>
      </c>
      <c r="J111" s="145">
        <v>1611803730.7</v>
      </c>
      <c r="K111" s="145">
        <v>103867107.09</v>
      </c>
      <c r="L111" s="201">
        <v>188300215.00999999</v>
      </c>
      <c r="M111" s="145">
        <v>400196602.45999998</v>
      </c>
      <c r="N111" s="145">
        <v>551737815.34000003</v>
      </c>
      <c r="O111" s="145">
        <v>715526515.94000006</v>
      </c>
      <c r="P111" s="145">
        <v>887186641.52999997</v>
      </c>
      <c r="Q111" s="145">
        <v>1029535393.5</v>
      </c>
      <c r="R111" s="145">
        <v>1177914751.52</v>
      </c>
      <c r="S111" s="167"/>
      <c r="T111" s="188"/>
      <c r="U111" s="173"/>
      <c r="V111" s="139"/>
    </row>
    <row r="112" spans="1:24" x14ac:dyDescent="0.25">
      <c r="A112" s="104" t="s">
        <v>177</v>
      </c>
      <c r="B112" s="33">
        <v>19186858.640000001</v>
      </c>
      <c r="C112" s="33">
        <v>21990679.219999999</v>
      </c>
      <c r="D112" s="33">
        <v>19812092.899999999</v>
      </c>
      <c r="E112" s="111">
        <v>31153442.219999999</v>
      </c>
      <c r="F112" s="111">
        <v>89767076.5</v>
      </c>
      <c r="G112" s="111">
        <v>37054682.079999998</v>
      </c>
      <c r="H112" s="111">
        <v>141769813.59999999</v>
      </c>
      <c r="I112" s="145">
        <v>57037968.299999997</v>
      </c>
      <c r="J112" s="145">
        <v>26589648.330000002</v>
      </c>
      <c r="K112" s="145">
        <v>16411655.17</v>
      </c>
      <c r="L112" s="145">
        <v>57698933.920000002</v>
      </c>
      <c r="M112" s="145">
        <v>34986531.25</v>
      </c>
      <c r="N112" s="145">
        <v>42907106.240000002</v>
      </c>
      <c r="O112" s="145">
        <v>44099672.969999999</v>
      </c>
      <c r="P112" s="145">
        <v>58032919.200000003</v>
      </c>
      <c r="Q112" s="145">
        <v>64578992.840000004</v>
      </c>
      <c r="R112" s="145">
        <v>78689060.019999996</v>
      </c>
      <c r="S112" s="167"/>
      <c r="T112" s="188"/>
      <c r="U112" s="173"/>
      <c r="V112" s="139"/>
      <c r="W112" s="127"/>
      <c r="X112" s="127"/>
    </row>
    <row r="113" spans="1:24" s="127" customFormat="1" x14ac:dyDescent="0.25">
      <c r="A113" s="104" t="s">
        <v>252</v>
      </c>
      <c r="B113" s="33"/>
      <c r="C113" s="33"/>
      <c r="D113" s="33"/>
      <c r="E113" s="111"/>
      <c r="F113" s="111"/>
      <c r="G113" s="111">
        <v>0</v>
      </c>
      <c r="H113" s="111">
        <v>0</v>
      </c>
      <c r="I113" s="139"/>
      <c r="J113" s="139"/>
      <c r="K113" s="139"/>
      <c r="L113" s="200"/>
      <c r="M113" s="139"/>
      <c r="N113" s="139"/>
      <c r="O113" s="139"/>
      <c r="P113" s="139"/>
      <c r="Q113" s="139"/>
      <c r="R113" s="139"/>
      <c r="S113" s="139"/>
      <c r="T113" s="188"/>
      <c r="U113" s="173"/>
      <c r="V113" s="139"/>
      <c r="W113"/>
      <c r="X113"/>
    </row>
    <row r="114" spans="1:24" ht="15.75" thickBot="1" x14ac:dyDescent="0.3">
      <c r="A114" s="104" t="s">
        <v>176</v>
      </c>
      <c r="B114" s="33">
        <v>779282.73</v>
      </c>
      <c r="C114" s="33"/>
      <c r="D114" s="33">
        <v>678832.48</v>
      </c>
      <c r="E114" s="111">
        <v>89761.36</v>
      </c>
      <c r="F114" s="111">
        <v>29232579.350000001</v>
      </c>
      <c r="G114" s="111">
        <v>12755708.630000001</v>
      </c>
      <c r="H114" s="111">
        <v>54270080.82</v>
      </c>
      <c r="I114" s="139">
        <v>0</v>
      </c>
      <c r="J114" s="139">
        <v>410257.5</v>
      </c>
      <c r="K114" s="139">
        <v>33256049.879999999</v>
      </c>
      <c r="L114" s="200">
        <v>48987225.840000004</v>
      </c>
      <c r="M114" s="139">
        <v>51900061.859999999</v>
      </c>
      <c r="N114" s="139">
        <v>43205000.759999998</v>
      </c>
      <c r="O114" s="139">
        <v>63353408.200000003</v>
      </c>
      <c r="P114" s="139">
        <v>60928817.079999998</v>
      </c>
      <c r="Q114" s="139">
        <v>66270666.450000003</v>
      </c>
      <c r="R114" s="139">
        <v>96422510.75</v>
      </c>
      <c r="S114" s="179"/>
      <c r="T114" s="188"/>
      <c r="U114" s="173"/>
      <c r="V114" s="139"/>
    </row>
    <row r="115" spans="1:24" ht="15.75" thickBot="1" x14ac:dyDescent="0.3">
      <c r="A115" s="106" t="s">
        <v>187</v>
      </c>
      <c r="B115" s="26">
        <f t="shared" ref="B115:G115" si="17">SUM(B111:B114)</f>
        <v>1233600664.7700002</v>
      </c>
      <c r="C115" s="26">
        <f t="shared" si="17"/>
        <v>1144928899.0599999</v>
      </c>
      <c r="D115" s="26">
        <f t="shared" si="17"/>
        <v>1258921477.0100002</v>
      </c>
      <c r="E115" s="114">
        <f t="shared" si="17"/>
        <v>1438388836.8799999</v>
      </c>
      <c r="F115" s="114">
        <v>1628185333.1499999</v>
      </c>
      <c r="G115" s="114">
        <f t="shared" si="17"/>
        <v>1614661590.24</v>
      </c>
      <c r="H115" s="114">
        <f t="shared" ref="H115:R115" si="18">SUM(H111:H114)</f>
        <v>1667252980.1799998</v>
      </c>
      <c r="I115" s="26">
        <f t="shared" si="18"/>
        <v>1648019833.23</v>
      </c>
      <c r="J115" s="26">
        <v>1638803636.53</v>
      </c>
      <c r="K115" s="25">
        <f>SUM(K111:K114)</f>
        <v>153534812.14000002</v>
      </c>
      <c r="L115" s="25">
        <f t="shared" si="18"/>
        <v>294986374.76999998</v>
      </c>
      <c r="M115" s="25">
        <f t="shared" si="18"/>
        <v>487083195.56999999</v>
      </c>
      <c r="N115" s="25">
        <f t="shared" si="18"/>
        <v>637849922.34000003</v>
      </c>
      <c r="O115" s="25">
        <f t="shared" si="18"/>
        <v>822979597.11000013</v>
      </c>
      <c r="P115" s="25">
        <f t="shared" si="18"/>
        <v>1006148377.8100001</v>
      </c>
      <c r="Q115" s="25">
        <f t="shared" si="18"/>
        <v>1160385052.79</v>
      </c>
      <c r="R115" s="25">
        <f t="shared" si="18"/>
        <v>1353026322.29</v>
      </c>
      <c r="S115" s="25"/>
      <c r="T115" s="228"/>
      <c r="U115" s="228"/>
      <c r="V115" s="228"/>
    </row>
    <row r="116" spans="1:24" ht="15.75" thickBot="1" x14ac:dyDescent="0.3">
      <c r="A116" s="104" t="s">
        <v>183</v>
      </c>
      <c r="B116" s="26">
        <v>75997913.170000002</v>
      </c>
      <c r="C116" s="26">
        <v>95939179.230000004</v>
      </c>
      <c r="D116" s="26">
        <v>2930945.82</v>
      </c>
      <c r="E116" s="114">
        <v>115523426.42</v>
      </c>
      <c r="F116" s="114">
        <v>42632310.700000048</v>
      </c>
      <c r="G116" s="114">
        <f t="shared" ref="G116:R116" si="19">+G110-G115</f>
        <v>12738927.249999762</v>
      </c>
      <c r="H116" s="114">
        <f t="shared" si="19"/>
        <v>172597099.83000016</v>
      </c>
      <c r="I116" s="26">
        <f t="shared" si="19"/>
        <v>68277821.320000172</v>
      </c>
      <c r="J116" s="26">
        <v>60916402.259999998</v>
      </c>
      <c r="K116" s="25">
        <f t="shared" si="19"/>
        <v>1544575728.5299997</v>
      </c>
      <c r="L116" s="25">
        <f t="shared" si="19"/>
        <v>1387335501.1499999</v>
      </c>
      <c r="M116" s="25">
        <f t="shared" si="19"/>
        <v>1229212058.5599999</v>
      </c>
      <c r="N116" s="25">
        <f t="shared" si="19"/>
        <v>1079512856.7800002</v>
      </c>
      <c r="O116" s="25">
        <f t="shared" si="19"/>
        <v>895647598.79999995</v>
      </c>
      <c r="P116" s="25">
        <f t="shared" si="19"/>
        <v>712458749.0200001</v>
      </c>
      <c r="Q116" s="25">
        <f t="shared" si="19"/>
        <v>564240894.63000011</v>
      </c>
      <c r="R116" s="25">
        <f t="shared" si="19"/>
        <v>513420111.74000025</v>
      </c>
      <c r="S116" s="25"/>
      <c r="T116" s="228"/>
      <c r="U116" s="231"/>
      <c r="V116" s="245"/>
    </row>
    <row r="117" spans="1:24" x14ac:dyDescent="0.25">
      <c r="A117" s="104"/>
      <c r="B117" s="41"/>
      <c r="C117" s="32"/>
      <c r="D117" s="32"/>
      <c r="E117" s="115"/>
      <c r="F117" s="115"/>
      <c r="G117" s="115"/>
      <c r="H117" s="115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213"/>
      <c r="U117" s="213"/>
      <c r="V117" s="121"/>
    </row>
    <row r="118" spans="1:24" ht="15.75" thickBot="1" x14ac:dyDescent="0.3">
      <c r="A118" s="107"/>
      <c r="B118" s="108"/>
      <c r="C118" s="108"/>
      <c r="D118" s="108"/>
      <c r="E118" s="116"/>
      <c r="F118" s="116"/>
      <c r="G118" s="116"/>
      <c r="H118" s="116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229"/>
      <c r="U118" s="229"/>
      <c r="V118" s="146"/>
    </row>
    <row r="119" spans="1:24" x14ac:dyDescent="0.25">
      <c r="C119" s="30"/>
      <c r="D119" s="30"/>
      <c r="E119" s="30"/>
      <c r="F119" s="30"/>
      <c r="G119" s="30"/>
      <c r="H119" s="30"/>
    </row>
    <row r="120" spans="1:24" x14ac:dyDescent="0.25">
      <c r="D120" s="45"/>
      <c r="E120" s="33"/>
      <c r="F120" s="33"/>
      <c r="G120" s="33"/>
      <c r="H120" s="33"/>
    </row>
    <row r="121" spans="1:24" x14ac:dyDescent="0.25">
      <c r="E121" s="118"/>
      <c r="F121" s="118"/>
      <c r="G121" s="118"/>
      <c r="H121" s="1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8"/>
  <sheetViews>
    <sheetView topLeftCell="A9" workbookViewId="0">
      <selection activeCell="C28" sqref="C28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12" x14ac:dyDescent="0.25">
      <c r="A2" s="117" t="s">
        <v>270</v>
      </c>
    </row>
    <row r="3" spans="1:12" x14ac:dyDescent="0.25">
      <c r="A3" s="117" t="s">
        <v>269</v>
      </c>
    </row>
    <row r="4" spans="1:12" x14ac:dyDescent="0.25">
      <c r="B4" s="1"/>
    </row>
    <row r="5" spans="1:12" x14ac:dyDescent="0.25">
      <c r="A5" s="117" t="s">
        <v>267</v>
      </c>
    </row>
    <row r="6" spans="1:12" x14ac:dyDescent="0.25">
      <c r="A6" s="132" t="s">
        <v>238</v>
      </c>
      <c r="E6" s="133">
        <v>3569.0199999958277</v>
      </c>
    </row>
    <row r="7" spans="1:12" x14ac:dyDescent="0.25">
      <c r="A7" s="132" t="s">
        <v>239</v>
      </c>
      <c r="E7" s="133">
        <v>51285.89999999851</v>
      </c>
    </row>
    <row r="8" spans="1:12" x14ac:dyDescent="0.25">
      <c r="A8" s="132" t="s">
        <v>10</v>
      </c>
      <c r="E8" s="133">
        <v>-7833.019999999553</v>
      </c>
    </row>
    <row r="10" spans="1:12" x14ac:dyDescent="0.25">
      <c r="B10" s="1"/>
    </row>
    <row r="12" spans="1:12" x14ac:dyDescent="0.25">
      <c r="A12" s="117" t="s">
        <v>268</v>
      </c>
      <c r="B12" s="1"/>
    </row>
    <row r="13" spans="1:12" x14ac:dyDescent="0.25">
      <c r="A13" s="132" t="s">
        <v>240</v>
      </c>
      <c r="B13" s="132"/>
      <c r="C13" s="132"/>
      <c r="D13" s="132"/>
      <c r="E13" s="54">
        <v>354291.8900000006</v>
      </c>
      <c r="F13" s="54"/>
      <c r="G13" s="132"/>
      <c r="H13" s="132"/>
      <c r="I13" s="132"/>
      <c r="J13" s="132"/>
      <c r="K13" s="132"/>
      <c r="L13" s="132"/>
    </row>
    <row r="14" spans="1:12" x14ac:dyDescent="0.25">
      <c r="A14" s="132" t="s">
        <v>22</v>
      </c>
      <c r="B14" s="132"/>
      <c r="C14" s="132"/>
      <c r="D14" s="132"/>
      <c r="E14" s="132">
        <v>-482.20999999996275</v>
      </c>
      <c r="F14" s="250"/>
      <c r="G14" s="132"/>
      <c r="H14" s="132"/>
      <c r="I14" s="132"/>
      <c r="J14" s="132"/>
      <c r="K14" s="132"/>
      <c r="L14" s="132"/>
    </row>
    <row r="15" spans="1:12" x14ac:dyDescent="0.25">
      <c r="A15" s="132" t="s">
        <v>26</v>
      </c>
      <c r="B15" s="54"/>
      <c r="C15" s="132"/>
      <c r="D15" s="132"/>
      <c r="E15" s="54">
        <v>150147.68999999948</v>
      </c>
      <c r="F15" s="132"/>
      <c r="G15" s="132"/>
      <c r="H15" s="132"/>
      <c r="I15" s="132"/>
      <c r="J15" s="132"/>
      <c r="K15" s="132"/>
      <c r="L15" s="132"/>
    </row>
    <row r="16" spans="1:12" x14ac:dyDescent="0.25">
      <c r="A16" s="132" t="s">
        <v>241</v>
      </c>
      <c r="B16" s="132"/>
      <c r="C16" s="132"/>
      <c r="D16" s="132"/>
      <c r="E16" s="54">
        <v>5036173.0600000024</v>
      </c>
      <c r="F16" s="250"/>
      <c r="G16" s="132"/>
      <c r="H16" s="132"/>
      <c r="I16" s="132"/>
      <c r="J16" s="132"/>
      <c r="K16" s="132"/>
      <c r="L16" s="132"/>
    </row>
    <row r="17" spans="1:12" x14ac:dyDescent="0.25">
      <c r="A17" s="132" t="s">
        <v>30</v>
      </c>
      <c r="B17" s="132"/>
      <c r="C17" s="132"/>
      <c r="D17" s="132"/>
      <c r="E17" s="54">
        <v>66083.969999999739</v>
      </c>
      <c r="F17" s="132"/>
      <c r="G17" s="132"/>
      <c r="H17" s="132"/>
      <c r="I17" s="132"/>
      <c r="J17" s="132"/>
      <c r="K17" s="132"/>
      <c r="L17" s="132"/>
    </row>
    <row r="18" spans="1:12" x14ac:dyDescent="0.25">
      <c r="A18" s="132" t="s">
        <v>242</v>
      </c>
      <c r="B18" s="54"/>
      <c r="C18" s="132"/>
      <c r="D18" s="132"/>
      <c r="E18" s="54">
        <v>83477.780000001192</v>
      </c>
      <c r="F18" s="132"/>
      <c r="G18" s="132"/>
      <c r="H18" s="132"/>
      <c r="I18" s="132"/>
      <c r="J18" s="132"/>
      <c r="K18" s="132"/>
      <c r="L18" s="132"/>
    </row>
    <row r="19" spans="1:12" x14ac:dyDescent="0.25">
      <c r="A19" s="132" t="s">
        <v>39</v>
      </c>
      <c r="B19" s="132"/>
      <c r="C19" s="132"/>
      <c r="D19" s="132"/>
      <c r="E19" s="54">
        <v>28763.920000001788</v>
      </c>
      <c r="F19" s="132"/>
      <c r="G19" s="132"/>
      <c r="H19" s="132"/>
      <c r="I19" s="132"/>
      <c r="J19" s="132"/>
      <c r="K19" s="132"/>
      <c r="L19" s="132"/>
    </row>
    <row r="20" spans="1:12" x14ac:dyDescent="0.25">
      <c r="A20" s="132" t="s">
        <v>40</v>
      </c>
      <c r="B20" s="132"/>
      <c r="C20" s="132"/>
      <c r="D20" s="132"/>
      <c r="E20" s="54">
        <v>23034</v>
      </c>
      <c r="F20" s="132"/>
      <c r="G20" s="132"/>
      <c r="H20" s="132"/>
      <c r="I20" s="132"/>
      <c r="J20" s="132"/>
      <c r="K20" s="132"/>
      <c r="L20" s="132"/>
    </row>
    <row r="21" spans="1:12" x14ac:dyDescent="0.25">
      <c r="A21" s="132" t="s">
        <v>41</v>
      </c>
      <c r="B21" s="132"/>
      <c r="C21" s="132"/>
      <c r="D21" s="132"/>
      <c r="E21" s="54">
        <v>1362809.1700000167</v>
      </c>
      <c r="F21" s="132"/>
      <c r="G21" s="132"/>
      <c r="H21" s="132"/>
      <c r="I21" s="132"/>
      <c r="J21" s="132"/>
      <c r="K21" s="132"/>
      <c r="L21" s="132"/>
    </row>
    <row r="27" spans="1:12" x14ac:dyDescent="0.25">
      <c r="A27" s="132" t="s">
        <v>271</v>
      </c>
    </row>
    <row r="28" spans="1:12" x14ac:dyDescent="0.25">
      <c r="A28" s="1">
        <v>176432950.53</v>
      </c>
      <c r="B28" s="1">
        <v>46051090.439999998</v>
      </c>
      <c r="C28">
        <f>B28/A28</f>
        <v>0.26101184785304399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2022-09-29T20:01:50Z</dcterms:modified>
</cp:coreProperties>
</file>