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AP\Desktop\USB\INF_FINANCIERA\2024\"/>
    </mc:Choice>
  </mc:AlternateContent>
  <xr:revisionPtr revIDLastSave="0" documentId="8_{70EA1E90-EE82-4FFF-A3DD-8C331C8F4A9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Hoja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3" l="1"/>
  <c r="M85" i="3"/>
  <c r="M72" i="3"/>
  <c r="N39" i="3"/>
  <c r="E33" i="4"/>
  <c r="E29" i="4"/>
  <c r="E25" i="4"/>
  <c r="E22" i="4"/>
  <c r="E19" i="4"/>
  <c r="E12" i="4"/>
  <c r="E9" i="4"/>
  <c r="R103" i="3"/>
  <c r="S103" i="3"/>
  <c r="T103" i="3"/>
  <c r="U103" i="3"/>
  <c r="R107" i="3"/>
  <c r="S107" i="3"/>
  <c r="T107" i="3"/>
  <c r="U107" i="3"/>
  <c r="X117" i="3" l="1"/>
  <c r="X112" i="3"/>
  <c r="X107" i="3"/>
  <c r="X103" i="3"/>
  <c r="X72" i="3"/>
  <c r="X85" i="3" s="1"/>
  <c r="X56" i="3"/>
  <c r="X62" i="3" s="1"/>
  <c r="X39" i="3"/>
  <c r="X20" i="3"/>
  <c r="W117" i="3"/>
  <c r="W112" i="3"/>
  <c r="W107" i="3"/>
  <c r="W103" i="3"/>
  <c r="W72" i="3"/>
  <c r="W85" i="3" s="1"/>
  <c r="W56" i="3"/>
  <c r="W62" i="3" s="1"/>
  <c r="W39" i="3"/>
  <c r="W20" i="3"/>
  <c r="V117" i="3"/>
  <c r="V112" i="3"/>
  <c r="V107" i="3"/>
  <c r="V103" i="3"/>
  <c r="V72" i="3"/>
  <c r="V85" i="3" s="1"/>
  <c r="V56" i="3"/>
  <c r="V62" i="3" s="1"/>
  <c r="W118" i="3" l="1"/>
  <c r="X118" i="3"/>
  <c r="X87" i="3"/>
  <c r="W41" i="3"/>
  <c r="W87" i="3"/>
  <c r="X41" i="3"/>
  <c r="V118" i="3"/>
  <c r="V87" i="3"/>
  <c r="U56" i="3"/>
  <c r="U62" i="3" s="1"/>
  <c r="V39" i="3"/>
  <c r="V20" i="3"/>
  <c r="U117" i="3"/>
  <c r="U112" i="3"/>
  <c r="U72" i="3"/>
  <c r="U85" i="3" s="1"/>
  <c r="U39" i="3"/>
  <c r="U20" i="3"/>
  <c r="U41" i="3" l="1"/>
  <c r="X88" i="3"/>
  <c r="W88" i="3"/>
  <c r="V41" i="3"/>
  <c r="V88" i="3" s="1"/>
  <c r="U118" i="3"/>
  <c r="U87" i="3"/>
  <c r="U88" i="3" s="1"/>
  <c r="T117" i="3" l="1"/>
  <c r="T112" i="3"/>
  <c r="T118" i="3" s="1"/>
  <c r="T72" i="3"/>
  <c r="T85" i="3" s="1"/>
  <c r="T56" i="3"/>
  <c r="T62" i="3" s="1"/>
  <c r="T39" i="3"/>
  <c r="T20" i="3"/>
  <c r="S117" i="3"/>
  <c r="S112" i="3"/>
  <c r="S72" i="3"/>
  <c r="S85" i="3" s="1"/>
  <c r="S56" i="3"/>
  <c r="S62" i="3" s="1"/>
  <c r="S39" i="3"/>
  <c r="S20" i="3"/>
  <c r="S118" i="3" l="1"/>
  <c r="T87" i="3"/>
  <c r="S87" i="3"/>
  <c r="T41" i="3"/>
  <c r="S41" i="3"/>
  <c r="R117" i="3"/>
  <c r="R112" i="3"/>
  <c r="R72" i="3"/>
  <c r="R85" i="3" s="1"/>
  <c r="R56" i="3"/>
  <c r="R62" i="3" s="1"/>
  <c r="R39" i="3"/>
  <c r="R20" i="3"/>
  <c r="Q117" i="3"/>
  <c r="Q112" i="3"/>
  <c r="Q107" i="3"/>
  <c r="Q103" i="3"/>
  <c r="Q72" i="3"/>
  <c r="Q85" i="3" s="1"/>
  <c r="Q56" i="3"/>
  <c r="Q62" i="3" s="1"/>
  <c r="Q39" i="3"/>
  <c r="Q20" i="3"/>
  <c r="T88" i="3" l="1"/>
  <c r="R87" i="3"/>
  <c r="Q118" i="3"/>
  <c r="R118" i="3"/>
  <c r="S88" i="3"/>
  <c r="R41" i="3"/>
  <c r="Q87" i="3"/>
  <c r="Q41" i="3"/>
  <c r="P117" i="3"/>
  <c r="P112" i="3"/>
  <c r="P107" i="3"/>
  <c r="P103" i="3"/>
  <c r="P72" i="3"/>
  <c r="P85" i="3" s="1"/>
  <c r="P56" i="3"/>
  <c r="P62" i="3" s="1"/>
  <c r="R88" i="3" l="1"/>
  <c r="Q88" i="3"/>
  <c r="P118" i="3"/>
  <c r="P87" i="3"/>
  <c r="P39" i="3"/>
  <c r="P20" i="3"/>
  <c r="O117" i="3"/>
  <c r="O112" i="3"/>
  <c r="O107" i="3"/>
  <c r="O103" i="3"/>
  <c r="O72" i="3"/>
  <c r="O85" i="3" s="1"/>
  <c r="O56" i="3"/>
  <c r="O62" i="3" s="1"/>
  <c r="O39" i="3"/>
  <c r="O20" i="3"/>
  <c r="N117" i="3"/>
  <c r="N112" i="3"/>
  <c r="N107" i="3"/>
  <c r="N103" i="3"/>
  <c r="N72" i="3"/>
  <c r="N56" i="3"/>
  <c r="N62" i="3" s="1"/>
  <c r="N20" i="3"/>
  <c r="M107" i="3"/>
  <c r="M117" i="3"/>
  <c r="M112" i="3"/>
  <c r="M118" i="3" l="1"/>
  <c r="O41" i="3"/>
  <c r="O118" i="3"/>
  <c r="O87" i="3"/>
  <c r="P41" i="3"/>
  <c r="P88" i="3" s="1"/>
  <c r="N118" i="3"/>
  <c r="N87" i="3"/>
  <c r="N41" i="3"/>
  <c r="M103" i="3"/>
  <c r="M56" i="3"/>
  <c r="M62" i="3" s="1"/>
  <c r="M39" i="3"/>
  <c r="M20" i="3"/>
  <c r="O88" i="3" l="1"/>
  <c r="N88" i="3"/>
  <c r="M41" i="3"/>
  <c r="M87" i="3"/>
  <c r="M88" i="3" l="1"/>
  <c r="I103" i="3"/>
  <c r="H107" i="3" l="1"/>
  <c r="I117" i="3" l="1"/>
  <c r="H117" i="3"/>
  <c r="I112" i="3"/>
  <c r="I107" i="3"/>
  <c r="I72" i="3"/>
  <c r="I85" i="3" s="1"/>
  <c r="I56" i="3"/>
  <c r="I62" i="3" s="1"/>
  <c r="I39" i="3"/>
  <c r="I20" i="3"/>
  <c r="I118" i="3" l="1"/>
  <c r="I41" i="3"/>
  <c r="I87" i="3"/>
  <c r="H17" i="3" l="1"/>
  <c r="H39" i="3" l="1"/>
  <c r="H56" i="3" l="1"/>
  <c r="H20" i="3"/>
  <c r="H41" i="3" s="1"/>
  <c r="H62" i="3" l="1"/>
  <c r="H72" i="3"/>
  <c r="H85" i="3" s="1"/>
  <c r="H103" i="3"/>
  <c r="H112" i="3"/>
  <c r="H118" i="3" s="1"/>
  <c r="H87" i="3" l="1"/>
  <c r="H88" i="3" s="1"/>
  <c r="G20" i="3"/>
  <c r="C72" i="3" l="1"/>
  <c r="C85" i="3" s="1"/>
  <c r="D72" i="3"/>
  <c r="D85" i="3" s="1"/>
  <c r="E72" i="3"/>
  <c r="E85" i="3" s="1"/>
  <c r="F72" i="3"/>
  <c r="F85" i="3" s="1"/>
  <c r="G72" i="3"/>
  <c r="G85" i="3" s="1"/>
  <c r="B72" i="3"/>
  <c r="B85" i="3" s="1"/>
  <c r="F107" i="3" l="1"/>
  <c r="G39" i="3"/>
  <c r="G41" i="3" s="1"/>
  <c r="G117" i="3" l="1"/>
  <c r="G112" i="3"/>
  <c r="G107" i="3"/>
  <c r="G103" i="3"/>
  <c r="G56" i="3"/>
  <c r="G62" i="3" s="1"/>
  <c r="G118" i="3" l="1"/>
  <c r="G87" i="3"/>
  <c r="G88" i="3" l="1"/>
  <c r="E117" i="3" l="1"/>
  <c r="E112" i="3"/>
  <c r="E107" i="3"/>
  <c r="E103" i="3"/>
  <c r="E56" i="3"/>
  <c r="E62" i="3" s="1"/>
  <c r="E39" i="3"/>
  <c r="E20" i="3"/>
  <c r="E108" i="3" l="1"/>
  <c r="E41" i="3"/>
  <c r="E87" i="3"/>
  <c r="C88" i="3"/>
  <c r="B88" i="3"/>
  <c r="E88" i="3" l="1"/>
  <c r="B117" i="3" l="1"/>
  <c r="B112" i="3"/>
  <c r="B103" i="3"/>
  <c r="C103" i="3"/>
  <c r="C117" i="3"/>
  <c r="C112" i="3"/>
  <c r="C107" i="3"/>
  <c r="B107" i="3"/>
  <c r="D107" i="3"/>
  <c r="D103" i="3"/>
  <c r="D117" i="3"/>
  <c r="D112" i="3"/>
  <c r="D56" i="3"/>
  <c r="D62" i="3" s="1"/>
  <c r="D87" i="3" s="1"/>
  <c r="D88" i="3" s="1"/>
  <c r="B10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<sst xmlns="http://schemas.openxmlformats.org/spreadsheetml/2006/main" count="1052" uniqueCount="294">
  <si>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</si>
  <si>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</si>
  <si>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</si>
  <si>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</si>
  <si>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</si>
  <si>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</si>
  <si>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</si>
  <si>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</si>
  <si>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</si>
  <si>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</si>
  <si>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</si>
  <si>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</si>
  <si>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</si>
  <si>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</si>
  <si>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</si>
  <si>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</si>
  <si>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</si>
  <si>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</si>
  <si>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</si>
  <si>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</si>
  <si>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</si>
  <si>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</si>
  <si>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</si>
  <si>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</si>
  <si>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</si>
  <si>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</si>
  <si>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</si>
  <si>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</si>
  <si>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</si>
  <si>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</si>
  <si>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</si>
  <si>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</si>
  <si>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</si>
  <si>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</si>
  <si>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</si>
  <si>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</si>
  <si>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</si>
  <si>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</si>
  <si>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</si>
  <si>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</si>
  <si>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</si>
  <si>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</si>
  <si>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</si>
  <si>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</si>
  <si>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</si>
  <si>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</si>
  <si>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</si>
  <si>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</si>
  <si>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</si>
  <si>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</si>
  <si>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</si>
  <si>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</si>
  <si>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</si>
  <si>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</si>
  <si>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</si>
  <si>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</si>
  <si>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</si>
  <si>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</si>
  <si>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</si>
  <si>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</si>
  <si>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</si>
  <si>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</si>
  <si>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</si>
  <si>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</si>
  <si>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</si>
  <si>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</si>
  <si>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</si>
  <si>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</si>
  <si>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</si>
  <si>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</si>
  <si>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</si>
  <si>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</si>
  <si>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</si>
  <si>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</si>
  <si>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</si>
  <si>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</si>
  <si>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</si>
  <si>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</si>
  <si>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</si>
  <si>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</si>
  <si>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</si>
  <si>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</si>
  <si>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</si>
  <si>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</si>
  <si>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</si>
  <si>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</si>
  <si>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</si>
  <si>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</si>
  <si>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</si>
  <si>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</si>
  <si>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</si>
  <si>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</si>
  <si>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</si>
  <si>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</si>
  <si>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</si>
  <si>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</si>
  <si>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</si>
  <si>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</si>
  <si>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</si>
  <si>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</si>
  <si>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</si>
  <si>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</si>
  <si>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</si>
  <si>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</si>
  <si>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</si>
  <si>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</si>
  <si>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</si>
  <si>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</si>
  <si>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</si>
  <si>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</si>
  <si>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</si>
  <si>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</si>
  <si>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</si>
  <si>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</si>
  <si>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</si>
  <si>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</si>
  <si>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</si>
  <si>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</si>
  <si>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</si>
  <si>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</si>
  <si>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</si>
  <si>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</si>
  <si>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</si>
  <si>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</si>
  <si>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</si>
  <si>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</si>
  <si>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</si>
  <si>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</si>
  <si>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</si>
  <si>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</si>
  <si>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</si>
  <si>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</si>
  <si>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</si>
  <si>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</si>
  <si>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</si>
  <si>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</si>
  <si>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</si>
  <si>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</si>
  <si>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</si>
  <si>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</si>
  <si>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</si>
  <si>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</si>
  <si>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</si>
  <si>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</si>
  <si>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</si>
  <si>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</si>
  <si>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</si>
  <si>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</si>
  <si>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</si>
  <si>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</si>
  <si>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</si>
  <si>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</si>
  <si>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</si>
  <si>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</si>
  <si>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</si>
  <si>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</si>
  <si>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</si>
  <si>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</si>
  <si>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</si>
  <si>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</si>
  <si>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</si>
  <si>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</si>
  <si>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</si>
  <si>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</si>
  <si>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</si>
  <si>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</si>
  <si>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</si>
  <si>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</si>
  <si>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</si>
  <si>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</si>
  <si>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</si>
  <si>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</si>
  <si>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</si>
  <si>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</si>
  <si>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</si>
  <si>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</si>
  <si>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</si>
  <si>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</si>
  <si>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</si>
  <si>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</si>
  <si>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</si>
  <si>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</si>
  <si>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</si>
  <si>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</si>
  <si>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</si>
  <si>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</si>
  <si>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</si>
  <si>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</si>
  <si>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</si>
  <si>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</si>
  <si>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</si>
  <si>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</si>
  <si>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</si>
  <si>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</si>
  <si>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</si>
  <si>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</si>
  <si>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</si>
  <si>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</si>
  <si>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</si>
  <si>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</si>
  <si>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</si>
  <si>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</si>
  <si>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</si>
  <si>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</si>
  <si>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</si>
  <si>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</si>
  <si>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</si>
  <si>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</si>
  <si>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</si>
  <si>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</si>
  <si>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</si>
  <si>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</si>
  <si>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</si>
  <si>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</si>
  <si>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</si>
  <si>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</si>
  <si>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</si>
  <si>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</si>
  <si>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</si>
  <si>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</si>
  <si>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</si>
  <si>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</si>
  <si>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</si>
  <si>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</si>
  <si>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</si>
  <si>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</si>
  <si>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</si>
  <si>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</si>
  <si>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</si>
  <si>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</si>
  <si>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</si>
  <si>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</si>
  <si>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</si>
  <si>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</si>
  <si>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</si>
  <si>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</si>
  <si>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</si>
  <si>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</si>
  <si>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</si>
  <si>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</si>
  <si>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</si>
  <si>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</si>
  <si>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</si>
  <si>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</si>
  <si>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</si>
  <si>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</si>
  <si>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</si>
  <si>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</si>
  <si>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</si>
  <si>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</si>
  <si>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</si>
  <si>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</si>
  <si>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</si>
  <si>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</si>
  <si>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</si>
  <si>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</si>
  <si>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</si>
  <si>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</si>
  <si>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</si>
  <si>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</si>
  <si>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</si>
  <si>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</si>
  <si>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</si>
  <si>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</si>
  <si>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</si>
  <si>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</si>
  <si>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</si>
  <si>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</si>
  <si>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</si>
  <si>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</si>
  <si>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</si>
  <si>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</si>
  <si>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</si>
  <si>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</si>
  <si>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AÑO FISCAL 2024</t>
  </si>
  <si>
    <t xml:space="preserve">ingresos </t>
  </si>
  <si>
    <t>gastos</t>
  </si>
  <si>
    <t>inpc 2023</t>
  </si>
  <si>
    <t>derechos por prestacion de servicios</t>
  </si>
  <si>
    <t>participaciones, aportaciones</t>
  </si>
  <si>
    <t>convenios</t>
  </si>
  <si>
    <t>intereses e la deuda publica</t>
  </si>
  <si>
    <t>DISMINUCIÓN DE BIENES POR PERDIDA, OBSOLESCENCIA O DETERIORO</t>
  </si>
  <si>
    <t>contsruccion directa deobra pública</t>
  </si>
  <si>
    <t>activo circ</t>
  </si>
  <si>
    <t>bancos</t>
  </si>
  <si>
    <t>ac no c</t>
  </si>
  <si>
    <t>total activo</t>
  </si>
  <si>
    <t>pasico cplazo</t>
  </si>
  <si>
    <t>proveedores acorto plazo</t>
  </si>
  <si>
    <t>otras cuentas por pagar a cplazo</t>
  </si>
  <si>
    <t>servicios personales a cplazo</t>
  </si>
  <si>
    <t>construcciones en proceso</t>
  </si>
  <si>
    <t>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</si>
</sst>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4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43" fontId="1" fillId="0" borderId="0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0" fillId="0" borderId="15" xfId="1" applyFont="1" applyBorder="1"/>
    <xf numFmtId="43" fontId="3" fillId="0" borderId="2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43" fontId="2" fillId="0" borderId="2" xfId="1" applyFont="1" applyBorder="1"/>
    <xf numFmtId="0" fontId="0" fillId="0" borderId="15" xfId="0" applyBorder="1"/>
    <xf numFmtId="0" fontId="0" fillId="0" borderId="11" xfId="0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2" fillId="0" borderId="28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0" xfId="1" applyFont="1" applyFill="1" applyBorder="1"/>
    <xf numFmtId="43" fontId="4" fillId="0" borderId="16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9" fillId="2" borderId="32" xfId="1" applyFont="1" applyFill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17" fillId="0" borderId="24" xfId="1" applyFont="1" applyBorder="1"/>
    <xf numFmtId="43" fontId="17" fillId="0" borderId="15" xfId="1" applyFont="1" applyBorder="1"/>
    <xf numFmtId="43" fontId="0" fillId="0" borderId="0" xfId="1" applyFont="1" applyFill="1"/>
    <xf numFmtId="17" fontId="0" fillId="0" borderId="0" xfId="1" applyNumberFormat="1" applyFont="1" applyFill="1" applyBorder="1"/>
    <xf numFmtId="9" fontId="0" fillId="0" borderId="0" xfId="0" applyNumberFormat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0" fontId="0" fillId="2" borderId="30" xfId="0" applyFill="1" applyBorder="1"/>
    <xf numFmtId="0" fontId="0" fillId="2" borderId="5" xfId="0" applyFill="1" applyBorder="1"/>
    <xf numFmtId="43" fontId="0" fillId="2" borderId="5" xfId="1" applyFont="1" applyFill="1" applyBorder="1"/>
    <xf numFmtId="43" fontId="19" fillId="2" borderId="5" xfId="1" applyFont="1" applyFill="1" applyBorder="1"/>
    <xf numFmtId="43" fontId="2" fillId="2" borderId="5" xfId="1" applyFont="1" applyFill="1" applyBorder="1"/>
    <xf numFmtId="0" fontId="0" fillId="2" borderId="27" xfId="0" applyFill="1" applyBorder="1"/>
    <xf numFmtId="43" fontId="0" fillId="2" borderId="27" xfId="1" applyFont="1" applyFill="1" applyBorder="1"/>
    <xf numFmtId="43" fontId="18" fillId="2" borderId="27" xfId="1" applyFont="1" applyFill="1" applyBorder="1"/>
    <xf numFmtId="43" fontId="2" fillId="2" borderId="27" xfId="1" applyFont="1" applyFill="1" applyBorder="1"/>
    <xf numFmtId="43" fontId="0" fillId="2" borderId="0" xfId="1" applyFont="1" applyFill="1"/>
    <xf numFmtId="43" fontId="9" fillId="2" borderId="2" xfId="1" applyFont="1" applyFill="1" applyBorder="1"/>
    <xf numFmtId="43" fontId="2" fillId="0" borderId="14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43" fontId="0" fillId="2" borderId="31" xfId="1" applyFont="1" applyFill="1" applyBorder="1"/>
    <xf numFmtId="43" fontId="19" fillId="2" borderId="27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17" fillId="0" borderId="15" xfId="1" applyFont="1" applyFill="1" applyBorder="1"/>
    <xf numFmtId="43" fontId="9" fillId="0" borderId="26" xfId="1" applyFont="1" applyFill="1" applyBorder="1"/>
    <xf numFmtId="43" fontId="3" fillId="0" borderId="34" xfId="1" applyFont="1" applyBorder="1"/>
    <xf numFmtId="43" fontId="1" fillId="0" borderId="24" xfId="1" applyFont="1" applyFill="1" applyBorder="1"/>
    <xf numFmtId="43" fontId="3" fillId="0" borderId="42" xfId="1" applyFont="1" applyBorder="1"/>
    <xf numFmtId="43" fontId="3" fillId="0" borderId="43" xfId="1" applyFont="1" applyBorder="1"/>
    <xf numFmtId="43" fontId="0" fillId="0" borderId="21" xfId="1" applyFont="1" applyBorder="1"/>
    <xf numFmtId="43" fontId="0" fillId="0" borderId="43" xfId="1" applyFont="1" applyBorder="1"/>
    <xf numFmtId="43" fontId="9" fillId="2" borderId="44" xfId="1" applyFont="1" applyFill="1" applyBorder="1"/>
    <xf numFmtId="43" fontId="9" fillId="2" borderId="45" xfId="1" applyFont="1" applyFill="1" applyBorder="1"/>
    <xf numFmtId="17" fontId="0" fillId="0" borderId="23" xfId="1" applyNumberFormat="1" applyFont="1" applyBorder="1" applyAlignment="1">
      <alignment horizontal="center"/>
    </xf>
    <xf numFmtId="17" fontId="0" fillId="0" borderId="3" xfId="1" applyNumberFormat="1" applyFont="1" applyBorder="1" applyAlignment="1">
      <alignment horizontal="center"/>
    </xf>
    <xf numFmtId="17" fontId="0" fillId="0" borderId="11" xfId="1" applyNumberFormat="1" applyFont="1" applyBorder="1" applyAlignment="1">
      <alignment horizontal="center"/>
    </xf>
    <xf numFmtId="10" fontId="0" fillId="0" borderId="0" xfId="0" applyNumberFormat="1"/>
    <xf numFmtId="2" fontId="0" fillId="0" borderId="0" xfId="0" applyNumberFormat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17" fontId="0" fillId="0" borderId="23" xfId="1" applyNumberFormat="1" applyFont="1" applyFill="1" applyBorder="1" applyAlignment="1">
      <alignment horizontal="center"/>
    </xf>
    <xf numFmtId="43" fontId="0" fillId="0" borderId="37" xfId="1" applyFont="1" applyFill="1" applyBorder="1"/>
    <xf numFmtId="43" fontId="0" fillId="0" borderId="41" xfId="1" applyFont="1" applyFill="1" applyBorder="1"/>
    <xf numFmtId="43" fontId="0" fillId="0" borderId="16" xfId="1" applyFont="1" applyFill="1" applyBorder="1"/>
    <xf numFmtId="43" fontId="3" fillId="0" borderId="16" xfId="1" applyFont="1" applyFill="1" applyBorder="1"/>
    <xf numFmtId="43" fontId="3" fillId="0" borderId="39" xfId="1" applyFont="1" applyFill="1" applyBorder="1"/>
    <xf numFmtId="0" fontId="0" fillId="0" borderId="16" xfId="0" applyFill="1" applyBorder="1"/>
    <xf numFmtId="43" fontId="18" fillId="0" borderId="16" xfId="1" applyFont="1" applyFill="1" applyBorder="1"/>
    <xf numFmtId="43" fontId="20" fillId="0" borderId="16" xfId="1" applyFont="1" applyFill="1" applyBorder="1"/>
    <xf numFmtId="43" fontId="3" fillId="0" borderId="38" xfId="1" applyFont="1" applyFill="1" applyBorder="1"/>
    <xf numFmtId="43" fontId="0" fillId="0" borderId="38" xfId="1" applyFont="1" applyFill="1" applyBorder="1"/>
    <xf numFmtId="43" fontId="0" fillId="0" borderId="23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57" t="s">
        <v>61</v>
      </c>
      <c r="K6" s="257"/>
      <c r="L6" s="257" t="s">
        <v>62</v>
      </c>
      <c r="M6" s="257"/>
      <c r="N6" s="257" t="s">
        <v>63</v>
      </c>
      <c r="O6" s="257"/>
      <c r="Q6" s="49" t="s">
        <v>60</v>
      </c>
      <c r="R6" s="257" t="s">
        <v>61</v>
      </c>
      <c r="S6" s="257"/>
      <c r="T6" s="257" t="s">
        <v>62</v>
      </c>
      <c r="U6" s="257"/>
      <c r="V6" s="257" t="s">
        <v>63</v>
      </c>
      <c r="W6" s="257"/>
      <c r="Y6" s="50"/>
      <c r="Z6" s="257" t="s">
        <v>61</v>
      </c>
      <c r="AA6" s="257"/>
      <c r="AB6" s="257" t="s">
        <v>62</v>
      </c>
      <c r="AC6" s="257"/>
      <c r="AD6" s="257" t="s">
        <v>63</v>
      </c>
      <c r="AE6" s="257"/>
      <c r="AG6" s="50"/>
      <c r="AH6" s="257" t="s">
        <v>61</v>
      </c>
      <c r="AI6" s="257"/>
      <c r="AJ6" s="257" t="s">
        <v>62</v>
      </c>
      <c r="AK6" s="257"/>
      <c r="AL6" s="257" t="s">
        <v>63</v>
      </c>
      <c r="AM6" s="257"/>
      <c r="AO6" s="51"/>
      <c r="AP6" s="257" t="s">
        <v>61</v>
      </c>
      <c r="AQ6" s="257"/>
      <c r="AR6" s="257" t="s">
        <v>62</v>
      </c>
      <c r="AS6" s="257"/>
      <c r="AT6" s="257" t="s">
        <v>63</v>
      </c>
      <c r="AU6" s="257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123"/>
  <sheetViews>
    <sheetView tabSelected="1" zoomScaleNormal="100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M1" sqref="M1:M1048576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8.140625" style="197" customWidth="1"/>
    <col min="14" max="14" width="17.28515625" style="1" customWidth="1"/>
    <col min="15" max="15" width="17.42578125" style="1" customWidth="1"/>
    <col min="16" max="16" width="17.7109375" style="1" customWidth="1"/>
    <col min="17" max="17" width="17.5703125" style="1" customWidth="1"/>
    <col min="18" max="18" width="18" style="1" customWidth="1"/>
    <col min="19" max="20" width="18" customWidth="1"/>
    <col min="21" max="21" width="18.28515625" customWidth="1"/>
    <col min="22" max="22" width="18.85546875" customWidth="1"/>
    <col min="23" max="23" width="19.85546875" customWidth="1"/>
    <col min="24" max="24" width="18.42578125" customWidth="1"/>
    <col min="26" max="26" width="16" customWidth="1"/>
    <col min="28" max="28" width="15" bestFit="1" customWidth="1"/>
  </cols>
  <sheetData>
    <row r="2" spans="1:28" ht="15" customHeight="1" x14ac:dyDescent="0.25">
      <c r="A2" s="15" t="s">
        <v>0</v>
      </c>
      <c r="B2" s="15"/>
    </row>
    <row r="3" spans="1:28" x14ac:dyDescent="0.25">
      <c r="A3" s="15" t="s">
        <v>1</v>
      </c>
      <c r="B3" s="15" t="s">
        <v>246</v>
      </c>
    </row>
    <row r="4" spans="1:28" ht="15.75" thickBot="1" x14ac:dyDescent="0.3">
      <c r="A4" s="15" t="s">
        <v>189</v>
      </c>
      <c r="B4" s="15"/>
    </row>
    <row r="5" spans="1:28" ht="15.75" thickBot="1" x14ac:dyDescent="0.3">
      <c r="A5" s="15" t="s">
        <v>3</v>
      </c>
      <c r="B5" s="15"/>
      <c r="M5" s="258" t="s">
        <v>274</v>
      </c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60"/>
    </row>
    <row r="6" spans="1:28" ht="15.75" x14ac:dyDescent="0.25">
      <c r="A6" s="144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230" t="s">
        <v>251</v>
      </c>
      <c r="J6" s="231" t="s">
        <v>257</v>
      </c>
      <c r="K6" s="232" t="s">
        <v>260</v>
      </c>
      <c r="L6" s="232" t="s">
        <v>273</v>
      </c>
      <c r="M6" s="261" t="s">
        <v>255</v>
      </c>
      <c r="N6" s="231" t="s">
        <v>255</v>
      </c>
      <c r="O6" s="230" t="s">
        <v>255</v>
      </c>
      <c r="P6" s="231" t="s">
        <v>2</v>
      </c>
      <c r="Q6" s="232" t="s">
        <v>255</v>
      </c>
      <c r="R6" s="230" t="s">
        <v>256</v>
      </c>
      <c r="S6" s="230" t="s">
        <v>255</v>
      </c>
      <c r="T6" s="231" t="s">
        <v>255</v>
      </c>
      <c r="U6" s="230" t="s">
        <v>255</v>
      </c>
      <c r="V6" s="231" t="s">
        <v>2</v>
      </c>
      <c r="W6" s="232" t="s">
        <v>255</v>
      </c>
      <c r="X6" s="230" t="s">
        <v>256</v>
      </c>
    </row>
    <row r="7" spans="1:28" ht="15.75" thickBot="1" x14ac:dyDescent="0.3">
      <c r="A7" s="141"/>
      <c r="B7" s="123"/>
      <c r="C7" s="123"/>
      <c r="D7" s="145"/>
      <c r="E7" s="105"/>
      <c r="F7" s="29"/>
      <c r="G7" s="113"/>
      <c r="H7" s="146"/>
      <c r="I7" s="116"/>
      <c r="J7" s="147"/>
      <c r="K7" s="159"/>
      <c r="L7" s="159"/>
      <c r="M7" s="262" t="s">
        <v>261</v>
      </c>
      <c r="N7" s="253" t="s">
        <v>262</v>
      </c>
      <c r="O7" s="252" t="s">
        <v>263</v>
      </c>
      <c r="P7" s="253" t="s">
        <v>264</v>
      </c>
      <c r="Q7" s="254" t="s">
        <v>265</v>
      </c>
      <c r="R7" s="252" t="s">
        <v>266</v>
      </c>
      <c r="S7" s="252" t="s">
        <v>267</v>
      </c>
      <c r="T7" s="253" t="s">
        <v>268</v>
      </c>
      <c r="U7" s="252" t="s">
        <v>270</v>
      </c>
      <c r="V7" s="253" t="s">
        <v>271</v>
      </c>
      <c r="W7" s="254" t="s">
        <v>272</v>
      </c>
      <c r="X7" s="252" t="s">
        <v>269</v>
      </c>
      <c r="AA7" s="198"/>
      <c r="AB7" s="198"/>
    </row>
    <row r="8" spans="1:28" x14ac:dyDescent="0.25">
      <c r="A8" s="20" t="s">
        <v>193</v>
      </c>
      <c r="B8" s="17"/>
      <c r="C8" s="17"/>
      <c r="D8" s="17"/>
      <c r="F8" s="106"/>
      <c r="G8" s="106"/>
      <c r="H8" s="106"/>
      <c r="I8" s="118"/>
      <c r="J8" s="118"/>
      <c r="K8" s="134"/>
      <c r="L8" s="134"/>
      <c r="M8" s="201"/>
      <c r="N8" s="9"/>
      <c r="O8" s="118"/>
      <c r="P8" s="9"/>
      <c r="Q8" s="203"/>
      <c r="R8" s="201"/>
      <c r="S8" s="201"/>
      <c r="T8" s="176"/>
      <c r="U8" s="201"/>
      <c r="V8" s="9"/>
      <c r="W8" s="134"/>
      <c r="X8" s="118"/>
    </row>
    <row r="9" spans="1:28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19">
        <v>46630</v>
      </c>
      <c r="L9" s="119">
        <v>61032.32</v>
      </c>
      <c r="M9" s="192">
        <v>325431.2</v>
      </c>
      <c r="N9" s="120">
        <v>280350.2</v>
      </c>
      <c r="O9" s="110"/>
      <c r="P9" s="120"/>
      <c r="Q9" s="194"/>
      <c r="R9" s="192"/>
      <c r="S9" s="192"/>
      <c r="T9" s="193"/>
      <c r="U9" s="192"/>
      <c r="V9" s="120"/>
      <c r="W9" s="119"/>
      <c r="X9" s="110"/>
      <c r="Z9" s="37"/>
      <c r="AB9" s="37"/>
    </row>
    <row r="10" spans="1:28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19">
        <v>112994732.59</v>
      </c>
      <c r="L10" s="119">
        <v>101017162.94</v>
      </c>
      <c r="M10" s="192">
        <v>131553474.25</v>
      </c>
      <c r="N10" s="120">
        <v>146598971.24000001</v>
      </c>
      <c r="O10" s="110"/>
      <c r="P10" s="120"/>
      <c r="Q10" s="194"/>
      <c r="R10" s="192"/>
      <c r="S10" s="192"/>
      <c r="T10" s="193"/>
      <c r="U10" s="192"/>
      <c r="V10" s="120"/>
      <c r="W10" s="119"/>
      <c r="X10" s="110"/>
      <c r="Z10" s="37"/>
      <c r="AB10" s="37"/>
    </row>
    <row r="11" spans="1:28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19">
        <v>5469863.2199999997</v>
      </c>
      <c r="L11" s="119">
        <v>5742485.9299999997</v>
      </c>
      <c r="M11" s="192">
        <v>74774350.620000005</v>
      </c>
      <c r="N11" s="120">
        <v>152807767.87</v>
      </c>
      <c r="O11" s="110"/>
      <c r="P11" s="120"/>
      <c r="Q11" s="194"/>
      <c r="R11" s="192"/>
      <c r="S11" s="192"/>
      <c r="T11" s="193"/>
      <c r="U11" s="192"/>
      <c r="V11" s="120"/>
      <c r="W11" s="119"/>
      <c r="X11" s="110"/>
      <c r="Z11" s="37"/>
    </row>
    <row r="12" spans="1:28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19">
        <v>1968384.01</v>
      </c>
      <c r="L12" s="119">
        <v>2002538.01</v>
      </c>
      <c r="M12" s="192">
        <v>2002538.01</v>
      </c>
      <c r="N12" s="110">
        <v>2002538.01</v>
      </c>
      <c r="O12" s="110"/>
      <c r="P12" s="120"/>
      <c r="Q12" s="194"/>
      <c r="R12" s="192"/>
      <c r="S12" s="192"/>
      <c r="T12" s="193"/>
      <c r="U12" s="192"/>
      <c r="V12" s="120"/>
      <c r="W12" s="119"/>
      <c r="X12" s="110"/>
      <c r="Z12" s="37"/>
    </row>
    <row r="13" spans="1:28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19">
        <v>43505949.410000004</v>
      </c>
      <c r="L13" s="119">
        <v>43505949.109999999</v>
      </c>
      <c r="M13" s="192">
        <v>43884374.109999999</v>
      </c>
      <c r="N13" s="120">
        <v>-35616921.560000002</v>
      </c>
      <c r="O13" s="110"/>
      <c r="P13" s="120"/>
      <c r="Q13" s="194"/>
      <c r="R13" s="192"/>
      <c r="S13" s="192"/>
      <c r="T13" s="193"/>
      <c r="U13" s="192"/>
      <c r="V13" s="120"/>
      <c r="W13" s="119"/>
      <c r="X13" s="110"/>
      <c r="Z13" s="37"/>
    </row>
    <row r="14" spans="1:28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19">
        <v>9547160.3699999992</v>
      </c>
      <c r="L14" s="119">
        <v>10599327.460000001</v>
      </c>
      <c r="M14" s="192">
        <v>22243548.27</v>
      </c>
      <c r="N14" s="120">
        <v>24136484.609999999</v>
      </c>
      <c r="O14" s="110"/>
      <c r="P14" s="120"/>
      <c r="Q14" s="194"/>
      <c r="R14" s="192"/>
      <c r="S14" s="192"/>
      <c r="T14" s="193"/>
      <c r="U14" s="192"/>
      <c r="V14" s="120"/>
      <c r="W14" s="119"/>
      <c r="X14" s="110"/>
      <c r="Z14" s="37"/>
    </row>
    <row r="15" spans="1:28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19">
        <v>346203.68</v>
      </c>
      <c r="L15" s="119">
        <v>338559.07</v>
      </c>
      <c r="M15" s="192">
        <v>338559.07</v>
      </c>
      <c r="N15" s="110">
        <v>338559.07</v>
      </c>
      <c r="O15" s="110"/>
      <c r="P15" s="120"/>
      <c r="Q15" s="194"/>
      <c r="R15" s="192"/>
      <c r="S15" s="192"/>
      <c r="T15" s="193"/>
      <c r="U15" s="192"/>
      <c r="V15" s="120"/>
      <c r="W15" s="119"/>
      <c r="X15" s="110"/>
      <c r="Z15" s="37"/>
    </row>
    <row r="16" spans="1:28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19">
        <v>2114632.86</v>
      </c>
      <c r="L16" s="119">
        <v>2114632.86</v>
      </c>
      <c r="M16" s="192">
        <v>2114632.86</v>
      </c>
      <c r="N16" s="110">
        <v>2114632.86</v>
      </c>
      <c r="O16" s="110"/>
      <c r="P16" s="120"/>
      <c r="Q16" s="194"/>
      <c r="R16" s="192"/>
      <c r="S16" s="192"/>
      <c r="T16" s="193"/>
      <c r="U16" s="192"/>
      <c r="V16" s="120"/>
      <c r="W16" s="119"/>
      <c r="X16" s="110"/>
      <c r="Z16" s="37"/>
    </row>
    <row r="17" spans="1:28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19">
        <v>387079.5</v>
      </c>
      <c r="L17" s="119">
        <v>1753721.83</v>
      </c>
      <c r="M17" s="192">
        <v>1878085.8800000001</v>
      </c>
      <c r="N17" s="110">
        <v>4007454.5300000003</v>
      </c>
      <c r="O17" s="110"/>
      <c r="P17" s="120"/>
      <c r="Q17" s="194"/>
      <c r="R17" s="192"/>
      <c r="S17" s="192"/>
      <c r="T17" s="193"/>
      <c r="U17" s="192"/>
      <c r="V17" s="120"/>
      <c r="W17" s="119"/>
      <c r="X17" s="110"/>
      <c r="Z17" s="37"/>
    </row>
    <row r="18" spans="1:28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19">
        <v>5013312.7700000005</v>
      </c>
      <c r="L18" s="119">
        <v>4561463.08</v>
      </c>
      <c r="M18" s="192">
        <v>4587268.6399999997</v>
      </c>
      <c r="N18" s="120">
        <v>6087517.4400000004</v>
      </c>
      <c r="O18" s="110"/>
      <c r="P18" s="120"/>
      <c r="Q18" s="194"/>
      <c r="R18" s="192"/>
      <c r="S18" s="192"/>
      <c r="T18" s="193"/>
      <c r="U18" s="192"/>
      <c r="V18" s="193"/>
      <c r="W18" s="194"/>
      <c r="X18" s="192"/>
      <c r="Z18" s="37"/>
    </row>
    <row r="19" spans="1:28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3"/>
      <c r="J19" s="133"/>
      <c r="K19" s="138"/>
      <c r="L19" s="138"/>
      <c r="M19" s="236"/>
      <c r="N19" s="168"/>
      <c r="O19" s="133"/>
      <c r="P19" s="168"/>
      <c r="Q19" s="235"/>
      <c r="R19" s="236"/>
      <c r="S19" s="236"/>
      <c r="T19" s="237"/>
      <c r="U19" s="236"/>
      <c r="V19" s="168"/>
      <c r="W19" s="138"/>
      <c r="X19" s="133"/>
    </row>
    <row r="20" spans="1:28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191">
        <v>181393948.41000006</v>
      </c>
      <c r="L20" s="191">
        <v>171696872.61000004</v>
      </c>
      <c r="M20" s="238">
        <f t="shared" ref="M20:X20" si="1">SUM(M9:M18)</f>
        <v>283702262.90999997</v>
      </c>
      <c r="N20" s="107">
        <f t="shared" si="1"/>
        <v>302757354.26999998</v>
      </c>
      <c r="O20" s="107">
        <f t="shared" si="1"/>
        <v>0</v>
      </c>
      <c r="P20" s="107">
        <f t="shared" si="1"/>
        <v>0</v>
      </c>
      <c r="Q20" s="238">
        <f t="shared" si="1"/>
        <v>0</v>
      </c>
      <c r="R20" s="238">
        <f t="shared" si="1"/>
        <v>0</v>
      </c>
      <c r="S20" s="238">
        <f t="shared" si="1"/>
        <v>0</v>
      </c>
      <c r="T20" s="238">
        <f t="shared" si="1"/>
        <v>0</v>
      </c>
      <c r="U20" s="238">
        <f t="shared" si="1"/>
        <v>0</v>
      </c>
      <c r="V20" s="107">
        <f t="shared" si="1"/>
        <v>0</v>
      </c>
      <c r="W20" s="107">
        <f t="shared" si="1"/>
        <v>0</v>
      </c>
      <c r="X20" s="107">
        <f t="shared" si="1"/>
        <v>0</v>
      </c>
      <c r="Z20" s="37"/>
      <c r="AB20" s="199"/>
    </row>
    <row r="21" spans="1:28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17"/>
      <c r="J21" s="117"/>
      <c r="K21" s="137"/>
      <c r="L21" s="117"/>
      <c r="M21" s="240"/>
      <c r="N21" s="167"/>
      <c r="O21" s="117"/>
      <c r="P21" s="167"/>
      <c r="Q21" s="239"/>
      <c r="R21" s="240"/>
      <c r="S21" s="240"/>
      <c r="T21" s="241"/>
      <c r="U21" s="240"/>
      <c r="V21" s="167"/>
      <c r="W21" s="137"/>
      <c r="X21" s="117"/>
    </row>
    <row r="22" spans="1:28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18"/>
      <c r="J22" s="118"/>
      <c r="K22" s="134">
        <v>1000000</v>
      </c>
      <c r="L22" s="118">
        <v>1000000</v>
      </c>
      <c r="M22" s="201">
        <v>1000000</v>
      </c>
      <c r="N22" s="118">
        <v>1000000</v>
      </c>
      <c r="O22" s="118"/>
      <c r="P22" s="195"/>
      <c r="Q22" s="242"/>
      <c r="R22" s="179"/>
      <c r="S22" s="179"/>
      <c r="T22" s="178"/>
      <c r="U22" s="179"/>
      <c r="V22" s="195"/>
      <c r="W22" s="196"/>
      <c r="X22" s="195"/>
      <c r="Y22" s="103"/>
    </row>
    <row r="23" spans="1:28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19">
        <v>1447134903.8699999</v>
      </c>
      <c r="L23" s="110">
        <v>1430756934.04</v>
      </c>
      <c r="M23" s="192">
        <v>1430756934.04</v>
      </c>
      <c r="N23" s="110">
        <v>1430756934.04</v>
      </c>
      <c r="O23" s="118"/>
      <c r="P23" s="120"/>
      <c r="Q23" s="194"/>
      <c r="R23" s="192"/>
      <c r="S23" s="192"/>
      <c r="T23" s="193"/>
      <c r="U23" s="192"/>
      <c r="V23" s="120"/>
      <c r="W23" s="119"/>
      <c r="X23" s="110"/>
      <c r="Z23" s="37"/>
    </row>
    <row r="24" spans="1:28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19">
        <v>1168393029.47</v>
      </c>
      <c r="L24" s="110">
        <v>1350796888.5599999</v>
      </c>
      <c r="M24" s="192">
        <v>1350796888.5599999</v>
      </c>
      <c r="N24" s="110">
        <v>1350796888.5599999</v>
      </c>
      <c r="O24" s="118"/>
      <c r="P24" s="120"/>
      <c r="Q24" s="194"/>
      <c r="R24" s="192"/>
      <c r="S24" s="192"/>
      <c r="T24" s="193"/>
      <c r="U24" s="192"/>
      <c r="V24" s="120"/>
      <c r="W24" s="119"/>
      <c r="X24" s="110"/>
      <c r="Z24" s="37"/>
    </row>
    <row r="25" spans="1:28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19">
        <v>7286074.4000000004</v>
      </c>
      <c r="L25" s="110">
        <v>15792495.970000001</v>
      </c>
      <c r="M25" s="192">
        <v>16247906.530000001</v>
      </c>
      <c r="N25" s="120">
        <v>17989725.57</v>
      </c>
      <c r="O25" s="118"/>
      <c r="P25" s="120"/>
      <c r="Q25" s="194"/>
      <c r="R25" s="192"/>
      <c r="S25" s="192"/>
      <c r="T25" s="193"/>
      <c r="U25" s="192"/>
      <c r="V25" s="120"/>
      <c r="W25" s="119"/>
      <c r="X25" s="110"/>
      <c r="Z25" s="37"/>
    </row>
    <row r="26" spans="1:28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19">
        <v>30898019.550000001</v>
      </c>
      <c r="L26" s="110">
        <v>34858605.689999998</v>
      </c>
      <c r="M26" s="192">
        <v>34858605.689999998</v>
      </c>
      <c r="N26" s="120">
        <v>34886277.689999998</v>
      </c>
      <c r="O26" s="118"/>
      <c r="P26" s="120"/>
      <c r="Q26" s="194"/>
      <c r="R26" s="192"/>
      <c r="S26" s="192"/>
      <c r="T26" s="193"/>
      <c r="U26" s="192"/>
      <c r="V26" s="120"/>
      <c r="W26" s="119"/>
      <c r="X26" s="110"/>
      <c r="Z26" s="37"/>
    </row>
    <row r="27" spans="1:28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19">
        <v>4083929.71</v>
      </c>
      <c r="L27" s="110">
        <v>4820203.7300000004</v>
      </c>
      <c r="M27" s="192">
        <v>4820203.7300000004</v>
      </c>
      <c r="N27" s="110">
        <v>4820203.7300000004</v>
      </c>
      <c r="O27" s="118"/>
      <c r="P27" s="120"/>
      <c r="Q27" s="194"/>
      <c r="R27" s="192"/>
      <c r="S27" s="192"/>
      <c r="T27" s="193"/>
      <c r="U27" s="192"/>
      <c r="V27" s="120"/>
      <c r="W27" s="119"/>
      <c r="X27" s="110"/>
      <c r="Z27" s="37"/>
    </row>
    <row r="28" spans="1:28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19">
        <v>8414603.9499999993</v>
      </c>
      <c r="L28" s="110">
        <v>8470075.1500000004</v>
      </c>
      <c r="M28" s="192">
        <v>8470075.1500000004</v>
      </c>
      <c r="N28" s="110">
        <v>8470075.1500000004</v>
      </c>
      <c r="O28" s="118"/>
      <c r="P28" s="110"/>
      <c r="Q28" s="194"/>
      <c r="R28" s="192"/>
      <c r="S28" s="192"/>
      <c r="T28" s="193"/>
      <c r="U28" s="192"/>
      <c r="V28" s="120"/>
      <c r="W28" s="119"/>
      <c r="X28" s="110"/>
      <c r="Z28" s="37"/>
    </row>
    <row r="29" spans="1:28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19">
        <v>110252518.71000001</v>
      </c>
      <c r="L29" s="110">
        <v>110252518.71000001</v>
      </c>
      <c r="M29" s="192">
        <v>110252518.71000001</v>
      </c>
      <c r="N29" s="110">
        <v>110252518.71000001</v>
      </c>
      <c r="O29" s="118"/>
      <c r="P29" s="110"/>
      <c r="Q29" s="194"/>
      <c r="R29" s="192"/>
      <c r="S29" s="192"/>
      <c r="T29" s="193"/>
      <c r="U29" s="192"/>
      <c r="V29" s="120"/>
      <c r="W29" s="119"/>
      <c r="X29" s="110"/>
      <c r="Z29" s="37"/>
    </row>
    <row r="30" spans="1:28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19">
        <v>36600590.82</v>
      </c>
      <c r="L30" s="110">
        <v>36600590.82</v>
      </c>
      <c r="M30" s="192">
        <v>36600590.82</v>
      </c>
      <c r="N30" s="110">
        <v>36600590.82</v>
      </c>
      <c r="O30" s="118"/>
      <c r="P30" s="110"/>
      <c r="Q30" s="194"/>
      <c r="R30" s="192"/>
      <c r="S30" s="192"/>
      <c r="T30" s="193"/>
      <c r="U30" s="192"/>
      <c r="V30" s="120"/>
      <c r="W30" s="119"/>
      <c r="X30" s="110"/>
      <c r="Z30" s="37"/>
    </row>
    <row r="31" spans="1:28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19">
        <v>110752226.32000001</v>
      </c>
      <c r="L31" s="110">
        <v>132487589.47</v>
      </c>
      <c r="M31" s="192">
        <v>132516073.47</v>
      </c>
      <c r="N31" s="110">
        <v>132516073.47</v>
      </c>
      <c r="O31" s="118"/>
      <c r="P31" s="110"/>
      <c r="Q31" s="194"/>
      <c r="R31" s="192"/>
      <c r="S31" s="192"/>
      <c r="T31" s="193"/>
      <c r="U31" s="192"/>
      <c r="V31" s="110"/>
      <c r="W31" s="119"/>
      <c r="X31" s="110"/>
      <c r="Z31" s="37"/>
    </row>
    <row r="32" spans="1:28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19">
        <v>788250.72</v>
      </c>
      <c r="L32" s="110">
        <v>788251.72</v>
      </c>
      <c r="M32" s="192">
        <v>788251.72</v>
      </c>
      <c r="N32" s="110">
        <v>788251.72</v>
      </c>
      <c r="O32" s="118"/>
      <c r="P32" s="110"/>
      <c r="Q32" s="194"/>
      <c r="R32" s="192"/>
      <c r="S32" s="192"/>
      <c r="T32" s="193"/>
      <c r="U32" s="192"/>
      <c r="V32" s="110"/>
      <c r="W32" s="119"/>
      <c r="X32" s="110"/>
      <c r="Z32" s="37"/>
    </row>
    <row r="33" spans="1:26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19"/>
      <c r="L33" s="110"/>
      <c r="M33" s="192"/>
      <c r="N33" s="120"/>
      <c r="O33" s="118"/>
      <c r="P33" s="120"/>
      <c r="Q33" s="194"/>
      <c r="R33" s="192"/>
      <c r="S33" s="192"/>
      <c r="T33" s="193"/>
      <c r="U33" s="192"/>
      <c r="V33" s="120"/>
      <c r="W33" s="119"/>
      <c r="X33" s="110"/>
      <c r="Z33" s="37"/>
    </row>
    <row r="34" spans="1:26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19">
        <v>59291844.920000002</v>
      </c>
      <c r="L34" s="110">
        <v>59987844.920000002</v>
      </c>
      <c r="M34" s="192">
        <v>59987844.920000002</v>
      </c>
      <c r="N34" s="110">
        <v>59987844.920000002</v>
      </c>
      <c r="O34" s="118"/>
      <c r="P34" s="120"/>
      <c r="Q34" s="194"/>
      <c r="R34" s="192"/>
      <c r="S34" s="192"/>
      <c r="T34" s="193"/>
      <c r="U34" s="192"/>
      <c r="V34" s="110"/>
      <c r="W34" s="119"/>
      <c r="X34" s="110"/>
      <c r="Z34" s="37"/>
    </row>
    <row r="35" spans="1:26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19">
        <v>2914866.64</v>
      </c>
      <c r="L35" s="110">
        <v>2914866.64</v>
      </c>
      <c r="M35" s="192">
        <v>2914866.64</v>
      </c>
      <c r="N35" s="110">
        <v>2914866.64</v>
      </c>
      <c r="O35" s="118"/>
      <c r="P35" s="120"/>
      <c r="Q35" s="194"/>
      <c r="R35" s="192"/>
      <c r="S35" s="192"/>
      <c r="T35" s="193"/>
      <c r="U35" s="192"/>
      <c r="V35" s="110"/>
      <c r="W35" s="119"/>
      <c r="X35" s="110"/>
      <c r="Z35" s="37"/>
    </row>
    <row r="36" spans="1:26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19">
        <v>-66814154.729999997</v>
      </c>
      <c r="L36" s="110">
        <v>-92174029.379999995</v>
      </c>
      <c r="M36" s="192">
        <v>-92174029.379999995</v>
      </c>
      <c r="N36" s="110">
        <v>-92174029.379999995</v>
      </c>
      <c r="O36" s="110"/>
      <c r="P36" s="110"/>
      <c r="Q36" s="194"/>
      <c r="R36" s="192"/>
      <c r="S36" s="192"/>
      <c r="T36" s="193"/>
      <c r="U36" s="192"/>
      <c r="V36" s="110"/>
      <c r="W36" s="119"/>
      <c r="X36" s="110"/>
      <c r="Z36" s="37"/>
    </row>
    <row r="37" spans="1:26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19">
        <v>-2408370.0699999998</v>
      </c>
      <c r="L37" s="110">
        <v>-2699363.97</v>
      </c>
      <c r="M37" s="192">
        <v>-2699363.97</v>
      </c>
      <c r="N37" s="110">
        <v>-2699363.97</v>
      </c>
      <c r="O37" s="110"/>
      <c r="P37" s="110"/>
      <c r="Q37" s="194"/>
      <c r="R37" s="192"/>
      <c r="S37" s="192"/>
      <c r="T37" s="193"/>
      <c r="U37" s="192"/>
      <c r="V37" s="110"/>
      <c r="W37" s="119"/>
      <c r="X37" s="110"/>
      <c r="Z37" s="37"/>
    </row>
    <row r="38" spans="1:26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19"/>
      <c r="L38" s="110"/>
      <c r="M38" s="192"/>
      <c r="N38" s="120"/>
      <c r="O38" s="110"/>
      <c r="P38" s="120"/>
      <c r="Q38" s="194"/>
      <c r="R38" s="192"/>
      <c r="S38" s="192"/>
      <c r="T38" s="193"/>
      <c r="U38" s="192"/>
      <c r="V38" s="120"/>
      <c r="W38" s="119"/>
      <c r="X38" s="110"/>
    </row>
    <row r="39" spans="1:26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4">
        <f t="shared" si="2"/>
        <v>2837243036.9099998</v>
      </c>
      <c r="J39" s="124">
        <v>3080877208.8700008</v>
      </c>
      <c r="K39" s="124">
        <v>2918588334.2800002</v>
      </c>
      <c r="L39" s="108">
        <v>3094653472.0699997</v>
      </c>
      <c r="M39" s="207">
        <f t="shared" ref="M39:X39" si="3">SUM(M22:M37)</f>
        <v>3095137366.6300001</v>
      </c>
      <c r="N39" s="108">
        <f>SUM(N22:N37)</f>
        <v>3096906857.6700001</v>
      </c>
      <c r="O39" s="108">
        <f t="shared" si="3"/>
        <v>0</v>
      </c>
      <c r="P39" s="108">
        <f t="shared" si="3"/>
        <v>0</v>
      </c>
      <c r="Q39" s="207">
        <f t="shared" si="3"/>
        <v>0</v>
      </c>
      <c r="R39" s="207">
        <f t="shared" si="3"/>
        <v>0</v>
      </c>
      <c r="S39" s="207">
        <f t="shared" si="3"/>
        <v>0</v>
      </c>
      <c r="T39" s="207">
        <f t="shared" si="3"/>
        <v>0</v>
      </c>
      <c r="U39" s="207">
        <f t="shared" si="3"/>
        <v>0</v>
      </c>
      <c r="V39" s="108">
        <f t="shared" si="3"/>
        <v>0</v>
      </c>
      <c r="W39" s="108">
        <f t="shared" si="3"/>
        <v>0</v>
      </c>
      <c r="X39" s="108">
        <f t="shared" si="3"/>
        <v>0</v>
      </c>
      <c r="Z39" s="37"/>
    </row>
    <row r="40" spans="1:26" x14ac:dyDescent="0.25">
      <c r="A40" s="19"/>
      <c r="B40" s="19"/>
      <c r="C40" s="19"/>
      <c r="D40" s="19"/>
      <c r="E40" s="28"/>
      <c r="F40" s="107"/>
      <c r="G40" s="107"/>
      <c r="H40" s="107"/>
      <c r="I40" s="118"/>
      <c r="J40" s="134"/>
      <c r="K40" s="134"/>
      <c r="L40" s="118"/>
      <c r="M40" s="201"/>
      <c r="N40" s="9"/>
      <c r="O40" s="118"/>
      <c r="P40" s="9"/>
      <c r="Q40" s="203"/>
      <c r="R40" s="201"/>
      <c r="S40" s="201"/>
      <c r="T40" s="176"/>
      <c r="U40" s="201"/>
      <c r="V40" s="9"/>
      <c r="W40" s="134"/>
      <c r="X40" s="118"/>
    </row>
    <row r="41" spans="1:26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48">
        <v>3099982282.6900001</v>
      </c>
      <c r="L41" s="109">
        <v>3266350344.6799998</v>
      </c>
      <c r="M41" s="243">
        <f t="shared" ref="M41:X41" si="4">M20+M39</f>
        <v>3378839629.54</v>
      </c>
      <c r="N41" s="109">
        <f t="shared" si="4"/>
        <v>3399664211.9400001</v>
      </c>
      <c r="O41" s="109">
        <f t="shared" si="4"/>
        <v>0</v>
      </c>
      <c r="P41" s="109">
        <f t="shared" si="4"/>
        <v>0</v>
      </c>
      <c r="Q41" s="243">
        <f t="shared" si="4"/>
        <v>0</v>
      </c>
      <c r="R41" s="243">
        <f t="shared" si="4"/>
        <v>0</v>
      </c>
      <c r="S41" s="243">
        <f t="shared" si="4"/>
        <v>0</v>
      </c>
      <c r="T41" s="243">
        <f t="shared" si="4"/>
        <v>0</v>
      </c>
      <c r="U41" s="243">
        <f t="shared" si="4"/>
        <v>0</v>
      </c>
      <c r="V41" s="109">
        <f t="shared" si="4"/>
        <v>0</v>
      </c>
      <c r="W41" s="109">
        <f t="shared" si="4"/>
        <v>0</v>
      </c>
      <c r="X41" s="109">
        <f t="shared" si="4"/>
        <v>0</v>
      </c>
    </row>
    <row r="42" spans="1:26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5"/>
      <c r="J42" s="125"/>
      <c r="K42" s="131"/>
      <c r="L42" s="118"/>
      <c r="M42" s="201"/>
      <c r="N42" s="9"/>
      <c r="O42" s="118"/>
      <c r="P42" s="9"/>
      <c r="Q42" s="203"/>
      <c r="R42" s="201"/>
      <c r="S42" s="201"/>
      <c r="T42" s="176"/>
      <c r="U42" s="201"/>
      <c r="V42" s="9"/>
      <c r="W42" s="134"/>
      <c r="X42" s="118"/>
    </row>
    <row r="43" spans="1:26" x14ac:dyDescent="0.25">
      <c r="B43" s="19"/>
      <c r="C43" s="19"/>
      <c r="D43" s="19"/>
      <c r="E43" s="28"/>
      <c r="F43" s="107"/>
      <c r="G43" s="107"/>
      <c r="H43" s="93"/>
      <c r="I43" s="125"/>
      <c r="J43" s="125"/>
      <c r="K43" s="131"/>
      <c r="L43" s="118"/>
      <c r="M43" s="201"/>
      <c r="N43" s="9"/>
      <c r="O43" s="118"/>
      <c r="P43" s="9"/>
      <c r="Q43" s="203"/>
      <c r="R43" s="201"/>
      <c r="S43" s="201"/>
      <c r="T43" s="176"/>
      <c r="U43" s="201"/>
      <c r="V43" s="9"/>
      <c r="W43" s="134"/>
      <c r="X43" s="118"/>
    </row>
    <row r="44" spans="1:26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5"/>
      <c r="J44" s="125"/>
      <c r="K44" s="131"/>
      <c r="L44" s="118"/>
      <c r="M44" s="201"/>
      <c r="N44" s="9"/>
      <c r="O44" s="118"/>
      <c r="P44" s="9"/>
      <c r="Q44" s="203"/>
      <c r="R44" s="201"/>
      <c r="S44" s="201"/>
      <c r="T44" s="176"/>
      <c r="U44" s="201"/>
      <c r="V44" s="9"/>
      <c r="W44" s="134"/>
      <c r="X44" s="118"/>
    </row>
    <row r="45" spans="1:26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5"/>
      <c r="J45" s="125"/>
      <c r="K45" s="131"/>
      <c r="L45" s="118"/>
      <c r="M45" s="201"/>
      <c r="N45" s="9"/>
      <c r="O45" s="118"/>
      <c r="P45" s="9"/>
      <c r="Q45" s="203"/>
      <c r="R45" s="201"/>
      <c r="S45" s="201"/>
      <c r="T45" s="176"/>
      <c r="U45" s="201"/>
      <c r="V45" s="9"/>
      <c r="W45" s="134"/>
      <c r="X45" s="118"/>
    </row>
    <row r="46" spans="1:26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27">
        <v>10654329.25</v>
      </c>
      <c r="J46" s="127">
        <v>11076082.779999999</v>
      </c>
      <c r="K46" s="136">
        <v>12095233.48</v>
      </c>
      <c r="L46" s="110">
        <v>14755042.460000001</v>
      </c>
      <c r="M46" s="192">
        <v>15610293.810000001</v>
      </c>
      <c r="N46" s="120">
        <v>26198955.010000002</v>
      </c>
      <c r="O46" s="110"/>
      <c r="P46" s="120"/>
      <c r="Q46" s="194"/>
      <c r="R46" s="192"/>
      <c r="S46" s="192"/>
      <c r="T46" s="193"/>
      <c r="U46" s="192"/>
      <c r="V46" s="120"/>
      <c r="W46" s="119"/>
      <c r="X46" s="110"/>
      <c r="Z46" s="37"/>
    </row>
    <row r="47" spans="1:26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27">
        <v>37423622.539999999</v>
      </c>
      <c r="J47" s="127">
        <v>12455250.52</v>
      </c>
      <c r="K47" s="136">
        <v>11194073.1</v>
      </c>
      <c r="L47" s="110">
        <v>46144378.390000001</v>
      </c>
      <c r="M47" s="192">
        <v>34401840.700000003</v>
      </c>
      <c r="N47" s="120">
        <v>38404930.740000002</v>
      </c>
      <c r="O47" s="110"/>
      <c r="P47" s="120"/>
      <c r="Q47" s="194"/>
      <c r="R47" s="192"/>
      <c r="S47" s="192"/>
      <c r="T47" s="193"/>
      <c r="U47" s="192"/>
      <c r="V47" s="120"/>
      <c r="W47" s="119"/>
      <c r="X47" s="110"/>
      <c r="Z47" s="37"/>
    </row>
    <row r="48" spans="1:26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27">
        <v>25992297.760000002</v>
      </c>
      <c r="J48" s="127">
        <v>14444620.24</v>
      </c>
      <c r="K48" s="136">
        <v>28665588.510000002</v>
      </c>
      <c r="L48" s="110">
        <v>24086702.330000002</v>
      </c>
      <c r="M48" s="192">
        <v>20927889.490000002</v>
      </c>
      <c r="N48" s="120">
        <v>16904468.219999999</v>
      </c>
      <c r="O48" s="110"/>
      <c r="P48" s="120"/>
      <c r="Q48" s="194"/>
      <c r="R48" s="192"/>
      <c r="S48" s="192"/>
      <c r="T48" s="193"/>
      <c r="U48" s="192"/>
      <c r="V48" s="120"/>
      <c r="W48" s="119"/>
      <c r="X48" s="110"/>
      <c r="Z48" s="37"/>
    </row>
    <row r="49" spans="1:26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27">
        <v>269817.93</v>
      </c>
      <c r="J49" s="127">
        <v>3892503.96</v>
      </c>
      <c r="K49" s="136">
        <v>6795152.4199999999</v>
      </c>
      <c r="L49" s="110">
        <v>279652.17</v>
      </c>
      <c r="M49" s="192">
        <v>1312168.81</v>
      </c>
      <c r="N49" s="120">
        <v>300052.17</v>
      </c>
      <c r="O49" s="110"/>
      <c r="P49" s="120"/>
      <c r="Q49" s="194"/>
      <c r="R49" s="192"/>
      <c r="S49" s="192"/>
      <c r="T49" s="193"/>
      <c r="U49" s="192"/>
      <c r="V49" s="120"/>
      <c r="W49" s="119"/>
      <c r="X49" s="110"/>
      <c r="Z49" s="37"/>
    </row>
    <row r="50" spans="1:26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27">
        <v>10248911.68</v>
      </c>
      <c r="J50" s="127">
        <v>10453536.220000001</v>
      </c>
      <c r="K50" s="136">
        <v>16509144.41</v>
      </c>
      <c r="L50" s="110">
        <v>15002521.470000001</v>
      </c>
      <c r="M50" s="192">
        <v>18325756.670000002</v>
      </c>
      <c r="N50" s="120">
        <v>18022144.789999999</v>
      </c>
      <c r="O50" s="110"/>
      <c r="P50" s="120"/>
      <c r="Q50" s="194"/>
      <c r="R50" s="192"/>
      <c r="S50" s="192"/>
      <c r="T50" s="193"/>
      <c r="U50" s="192"/>
      <c r="V50" s="120"/>
      <c r="W50" s="119"/>
      <c r="X50" s="110"/>
      <c r="Z50" s="37"/>
    </row>
    <row r="51" spans="1:26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27">
        <v>41791.72</v>
      </c>
      <c r="J51" s="127">
        <v>65789.570000000007</v>
      </c>
      <c r="K51" s="136">
        <v>71715.73</v>
      </c>
      <c r="L51" s="110">
        <v>43269.39</v>
      </c>
      <c r="M51" s="192">
        <v>45307.25</v>
      </c>
      <c r="N51" s="120">
        <v>41280.5</v>
      </c>
      <c r="O51" s="110"/>
      <c r="P51" s="120"/>
      <c r="Q51" s="194"/>
      <c r="R51" s="192"/>
      <c r="S51" s="192"/>
      <c r="T51" s="193"/>
      <c r="U51" s="192"/>
      <c r="V51" s="120"/>
      <c r="W51" s="119"/>
      <c r="X51" s="110"/>
      <c r="Z51" s="37"/>
    </row>
    <row r="52" spans="1:26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27">
        <v>12536973.119999999</v>
      </c>
      <c r="J52" s="127">
        <v>23366961.850000001</v>
      </c>
      <c r="K52" s="136">
        <v>14271243.01</v>
      </c>
      <c r="L52" s="110">
        <v>20816223.91</v>
      </c>
      <c r="M52" s="192">
        <v>18075447.280000001</v>
      </c>
      <c r="N52" s="120">
        <v>17157596.07</v>
      </c>
      <c r="O52" s="110"/>
      <c r="P52" s="120"/>
      <c r="Q52" s="194"/>
      <c r="R52" s="192"/>
      <c r="S52" s="192"/>
      <c r="T52" s="193"/>
      <c r="U52" s="192"/>
      <c r="V52" s="120"/>
      <c r="W52" s="119"/>
      <c r="X52" s="110"/>
      <c r="Z52" s="37"/>
    </row>
    <row r="53" spans="1:26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27">
        <v>195232.5</v>
      </c>
      <c r="J53" s="127">
        <v>238912.35</v>
      </c>
      <c r="K53" s="136">
        <v>580842.42000000004</v>
      </c>
      <c r="L53" s="110">
        <v>371290.74</v>
      </c>
      <c r="M53" s="192">
        <v>617339.31000000006</v>
      </c>
      <c r="N53" s="120">
        <v>639801.39</v>
      </c>
      <c r="O53" s="110"/>
      <c r="P53" s="120"/>
      <c r="Q53" s="194"/>
      <c r="R53" s="192"/>
      <c r="S53" s="192"/>
      <c r="T53" s="193"/>
      <c r="U53" s="192"/>
      <c r="V53" s="120"/>
      <c r="W53" s="119"/>
      <c r="X53" s="110"/>
      <c r="Z53" s="37"/>
    </row>
    <row r="54" spans="1:26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27"/>
      <c r="J54" s="127"/>
      <c r="K54" s="136"/>
      <c r="L54" s="110"/>
      <c r="M54" s="192">
        <v>7672694.5200000005</v>
      </c>
      <c r="N54" s="120">
        <v>7003873.8500000006</v>
      </c>
      <c r="O54" s="110"/>
      <c r="P54" s="120"/>
      <c r="Q54" s="194"/>
      <c r="R54" s="192"/>
      <c r="S54" s="192"/>
      <c r="T54" s="193"/>
      <c r="U54" s="192"/>
      <c r="V54" s="120"/>
      <c r="W54" s="119"/>
      <c r="X54" s="110"/>
      <c r="Z54" s="37"/>
    </row>
    <row r="55" spans="1:26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27">
        <v>89582.36</v>
      </c>
      <c r="J55" s="127">
        <v>89582.36</v>
      </c>
      <c r="K55" s="136"/>
      <c r="L55" s="110"/>
      <c r="M55" s="192"/>
      <c r="N55" s="120"/>
      <c r="O55" s="110"/>
      <c r="P55" s="120"/>
      <c r="Q55" s="194"/>
      <c r="R55" s="192"/>
      <c r="S55" s="192"/>
      <c r="T55" s="193"/>
      <c r="U55" s="192"/>
      <c r="V55" s="120"/>
      <c r="W55" s="119"/>
      <c r="X55" s="110"/>
    </row>
    <row r="56" spans="1:26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4">
        <f t="shared" si="5"/>
        <v>155073566.74000001</v>
      </c>
      <c r="I56" s="21">
        <f t="shared" si="5"/>
        <v>97452558.859999999</v>
      </c>
      <c r="J56" s="21">
        <v>76083239.849999994</v>
      </c>
      <c r="K56" s="129">
        <v>90182993.080000013</v>
      </c>
      <c r="L56" s="108">
        <v>121499080.86</v>
      </c>
      <c r="M56" s="207">
        <f t="shared" ref="M56:X56" si="6">SUM(M46:M55)</f>
        <v>116988737.84</v>
      </c>
      <c r="N56" s="108">
        <f t="shared" si="6"/>
        <v>124673102.73999999</v>
      </c>
      <c r="O56" s="108">
        <f t="shared" si="6"/>
        <v>0</v>
      </c>
      <c r="P56" s="108">
        <f t="shared" si="6"/>
        <v>0</v>
      </c>
      <c r="Q56" s="108">
        <f t="shared" si="6"/>
        <v>0</v>
      </c>
      <c r="R56" s="108">
        <f t="shared" si="6"/>
        <v>0</v>
      </c>
      <c r="S56" s="108">
        <f t="shared" si="6"/>
        <v>0</v>
      </c>
      <c r="T56" s="108">
        <f t="shared" si="6"/>
        <v>0</v>
      </c>
      <c r="U56" s="108">
        <f t="shared" si="6"/>
        <v>0</v>
      </c>
      <c r="V56" s="108">
        <f t="shared" si="6"/>
        <v>0</v>
      </c>
      <c r="W56" s="108">
        <f t="shared" si="6"/>
        <v>0</v>
      </c>
      <c r="X56" s="108">
        <f t="shared" si="6"/>
        <v>0</v>
      </c>
      <c r="Z56" s="37"/>
    </row>
    <row r="57" spans="1:26" x14ac:dyDescent="0.25">
      <c r="A57" s="18"/>
      <c r="B57" s="19"/>
      <c r="C57" s="19"/>
      <c r="D57" s="19"/>
      <c r="E57" s="28"/>
      <c r="F57" s="107"/>
      <c r="G57" s="107"/>
      <c r="H57" s="93"/>
      <c r="I57" s="125"/>
      <c r="J57" s="125"/>
      <c r="K57" s="131"/>
      <c r="L57" s="118"/>
      <c r="M57" s="201"/>
      <c r="N57" s="9"/>
      <c r="O57" s="118"/>
      <c r="P57" s="9"/>
      <c r="Q57" s="134"/>
      <c r="R57" s="118"/>
      <c r="S57" s="118"/>
      <c r="T57" s="9"/>
      <c r="U57" s="118"/>
      <c r="V57" s="9"/>
      <c r="W57" s="134"/>
      <c r="X57" s="118"/>
    </row>
    <row r="58" spans="1:26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5"/>
      <c r="J58" s="125"/>
      <c r="K58" s="131"/>
      <c r="L58" s="118"/>
      <c r="M58" s="201"/>
      <c r="N58" s="9"/>
      <c r="O58" s="118"/>
      <c r="P58" s="9"/>
      <c r="Q58" s="134"/>
      <c r="R58" s="118"/>
      <c r="S58" s="118"/>
      <c r="T58" s="9"/>
      <c r="U58" s="118"/>
      <c r="V58" s="9"/>
      <c r="W58" s="134"/>
      <c r="X58" s="118"/>
    </row>
    <row r="59" spans="1:26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5"/>
      <c r="J59" s="125"/>
      <c r="K59" s="131"/>
      <c r="L59" s="118"/>
      <c r="M59" s="201"/>
      <c r="N59" s="9"/>
      <c r="O59" s="118"/>
      <c r="P59" s="9"/>
      <c r="Q59" s="134"/>
      <c r="R59" s="118"/>
      <c r="S59" s="118"/>
      <c r="T59" s="9"/>
      <c r="U59" s="118"/>
      <c r="V59" s="9"/>
      <c r="W59" s="134"/>
      <c r="X59" s="118"/>
    </row>
    <row r="60" spans="1:26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27">
        <v>52806237.57</v>
      </c>
      <c r="J60" s="127">
        <v>46623695.57</v>
      </c>
      <c r="K60" s="136">
        <v>39793633.969999999</v>
      </c>
      <c r="L60" s="110">
        <v>32248505.650000002</v>
      </c>
      <c r="M60" s="192">
        <v>23912505.650000002</v>
      </c>
      <c r="N60" s="120">
        <v>23912505.650000002</v>
      </c>
      <c r="O60" s="110"/>
      <c r="P60" s="120"/>
      <c r="Q60" s="119"/>
      <c r="R60" s="110"/>
      <c r="S60" s="110"/>
      <c r="T60" s="120"/>
      <c r="U60" s="110"/>
      <c r="V60" s="120"/>
      <c r="W60" s="119"/>
      <c r="X60" s="110"/>
    </row>
    <row r="61" spans="1:26" ht="15.75" thickBot="1" x14ac:dyDescent="0.3">
      <c r="B61" s="19"/>
      <c r="C61" s="19"/>
      <c r="D61" s="19"/>
      <c r="E61" s="28"/>
      <c r="F61" s="107"/>
      <c r="G61" s="107"/>
      <c r="H61" s="93"/>
      <c r="I61" s="126"/>
      <c r="J61" s="126"/>
      <c r="K61" s="149"/>
      <c r="L61" s="116"/>
      <c r="M61" s="263"/>
      <c r="N61" s="172"/>
      <c r="O61" s="152"/>
      <c r="P61" s="172"/>
      <c r="Q61" s="160"/>
      <c r="R61" s="152"/>
      <c r="S61" s="152"/>
      <c r="T61" s="172"/>
      <c r="U61" s="152"/>
      <c r="V61" s="172"/>
      <c r="W61" s="160"/>
      <c r="X61" s="152"/>
    </row>
    <row r="62" spans="1:26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83">
        <v>193347844.11000001</v>
      </c>
      <c r="G62" s="183">
        <f t="shared" si="7"/>
        <v>136996751.21000001</v>
      </c>
      <c r="H62" s="187">
        <f t="shared" si="7"/>
        <v>213476325.18000001</v>
      </c>
      <c r="I62" s="188">
        <f t="shared" ref="I62" si="8">+I56+I60</f>
        <v>150258796.43000001</v>
      </c>
      <c r="J62" s="189">
        <v>122706935.41999999</v>
      </c>
      <c r="K62" s="189">
        <v>129976627.05000001</v>
      </c>
      <c r="L62" s="28">
        <v>153747586.50999999</v>
      </c>
      <c r="M62" s="207">
        <f t="shared" ref="M62:X62" si="9">M56+M60</f>
        <v>140901243.49000001</v>
      </c>
      <c r="N62" s="108">
        <f t="shared" si="9"/>
        <v>148585608.38999999</v>
      </c>
      <c r="O62" s="108">
        <f t="shared" si="9"/>
        <v>0</v>
      </c>
      <c r="P62" s="108">
        <f t="shared" si="9"/>
        <v>0</v>
      </c>
      <c r="Q62" s="108">
        <f t="shared" si="9"/>
        <v>0</v>
      </c>
      <c r="R62" s="108">
        <f t="shared" si="9"/>
        <v>0</v>
      </c>
      <c r="S62" s="108">
        <f t="shared" si="9"/>
        <v>0</v>
      </c>
      <c r="T62" s="108">
        <f t="shared" si="9"/>
        <v>0</v>
      </c>
      <c r="U62" s="108">
        <f t="shared" si="9"/>
        <v>0</v>
      </c>
      <c r="V62" s="108">
        <f t="shared" si="9"/>
        <v>0</v>
      </c>
      <c r="W62" s="108">
        <f t="shared" si="9"/>
        <v>0</v>
      </c>
      <c r="X62" s="108">
        <f t="shared" si="9"/>
        <v>0</v>
      </c>
      <c r="Z62" s="37"/>
    </row>
    <row r="63" spans="1:26" x14ac:dyDescent="0.25">
      <c r="A63" s="18"/>
      <c r="B63" s="19"/>
      <c r="C63" s="19"/>
      <c r="D63" s="19"/>
      <c r="E63" s="28"/>
      <c r="F63" s="185"/>
      <c r="G63" s="185"/>
      <c r="H63" s="87"/>
      <c r="I63" s="117"/>
      <c r="J63" s="117"/>
      <c r="K63" s="117"/>
      <c r="L63" s="117"/>
      <c r="M63" s="264"/>
      <c r="N63" s="166"/>
      <c r="O63" s="181"/>
      <c r="P63" s="166"/>
      <c r="Q63" s="161"/>
      <c r="R63" s="153"/>
      <c r="S63" s="153"/>
      <c r="T63" s="166"/>
      <c r="U63" s="153"/>
      <c r="V63" s="166"/>
      <c r="W63" s="161"/>
      <c r="X63" s="153"/>
    </row>
    <row r="64" spans="1:26" x14ac:dyDescent="0.25">
      <c r="A64" s="18"/>
      <c r="B64" s="19"/>
      <c r="C64" s="19"/>
      <c r="D64" s="19"/>
      <c r="E64" s="28"/>
      <c r="F64" s="107"/>
      <c r="G64" s="107"/>
      <c r="H64" s="93"/>
      <c r="I64" s="118"/>
      <c r="J64" s="118"/>
      <c r="K64" s="118"/>
      <c r="L64" s="118"/>
      <c r="M64" s="265"/>
      <c r="N64" s="9"/>
      <c r="O64" s="125"/>
      <c r="P64" s="9"/>
      <c r="Q64" s="134"/>
      <c r="R64" s="118"/>
      <c r="S64" s="118"/>
      <c r="T64" s="9"/>
      <c r="U64" s="118"/>
      <c r="V64" s="9"/>
      <c r="W64" s="134"/>
      <c r="X64" s="118"/>
    </row>
    <row r="65" spans="1:26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18"/>
      <c r="J65" s="118"/>
      <c r="K65" s="118"/>
      <c r="L65" s="118"/>
      <c r="M65" s="265"/>
      <c r="N65" s="9"/>
      <c r="O65" s="125"/>
      <c r="P65" s="9"/>
      <c r="Q65" s="134"/>
      <c r="R65" s="118"/>
      <c r="S65" s="118"/>
      <c r="T65" s="9"/>
      <c r="U65" s="118"/>
      <c r="V65" s="9"/>
      <c r="W65" s="134"/>
      <c r="X65" s="118"/>
    </row>
    <row r="66" spans="1:26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110">
        <v>808191122.86000001</v>
      </c>
      <c r="M66" s="266">
        <v>808191122.86000001</v>
      </c>
      <c r="N66" s="120">
        <v>808191122.86000001</v>
      </c>
      <c r="O66" s="127"/>
      <c r="P66" s="127"/>
      <c r="Q66" s="194"/>
      <c r="R66" s="192"/>
      <c r="S66" s="192"/>
      <c r="T66" s="193"/>
      <c r="U66" s="192"/>
      <c r="V66" s="192"/>
      <c r="W66" s="119"/>
      <c r="X66" s="110"/>
    </row>
    <row r="67" spans="1:26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110">
        <v>257704679.44</v>
      </c>
      <c r="M67" s="266">
        <v>257704679.44</v>
      </c>
      <c r="N67" s="120">
        <v>257704679.44</v>
      </c>
      <c r="O67" s="127"/>
      <c r="P67" s="127"/>
      <c r="Q67" s="194"/>
      <c r="R67" s="192"/>
      <c r="S67" s="192"/>
      <c r="T67" s="193"/>
      <c r="U67" s="192"/>
      <c r="V67" s="192"/>
      <c r="W67" s="119"/>
      <c r="X67" s="110"/>
      <c r="Z67" s="1"/>
    </row>
    <row r="68" spans="1:26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110">
        <v>1206377052.7</v>
      </c>
      <c r="M68" s="266">
        <v>1206377052.7</v>
      </c>
      <c r="N68" s="120">
        <v>1206377052.7</v>
      </c>
      <c r="O68" s="127"/>
      <c r="P68" s="127"/>
      <c r="Q68" s="194"/>
      <c r="R68" s="192"/>
      <c r="S68" s="192"/>
      <c r="T68" s="193"/>
      <c r="U68" s="192"/>
      <c r="V68" s="192"/>
      <c r="W68" s="119"/>
      <c r="X68" s="110"/>
      <c r="Z68" s="37"/>
    </row>
    <row r="69" spans="1:26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110">
        <v>931370141.46000004</v>
      </c>
      <c r="M69" s="266">
        <v>847558838.86000001</v>
      </c>
      <c r="N69" s="120">
        <v>846615712.36000001</v>
      </c>
      <c r="O69" s="127"/>
      <c r="P69" s="120"/>
      <c r="Q69" s="194"/>
      <c r="R69" s="192"/>
      <c r="S69" s="192"/>
      <c r="T69" s="193"/>
      <c r="U69" s="192"/>
      <c r="V69" s="193"/>
      <c r="W69" s="119"/>
      <c r="X69" s="110"/>
    </row>
    <row r="70" spans="1:26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19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110">
        <v>-7446636.1900000004</v>
      </c>
      <c r="M70" s="267">
        <v>-7446636.1900000004</v>
      </c>
      <c r="N70" s="135">
        <v>-7446636.1900000004</v>
      </c>
      <c r="O70" s="182"/>
      <c r="P70" s="135"/>
      <c r="Q70" s="210"/>
      <c r="R70" s="211"/>
      <c r="S70" s="211"/>
      <c r="T70" s="212"/>
      <c r="U70" s="211"/>
      <c r="V70" s="211"/>
      <c r="W70" s="162"/>
      <c r="X70" s="154"/>
    </row>
    <row r="71" spans="1:26" ht="15.75" thickBot="1" x14ac:dyDescent="0.3">
      <c r="A71" s="18" t="s">
        <v>259</v>
      </c>
      <c r="B71" s="19"/>
      <c r="C71" s="19"/>
      <c r="D71" s="19"/>
      <c r="E71" s="38"/>
      <c r="F71" s="133"/>
      <c r="G71" s="133"/>
      <c r="H71" s="138"/>
      <c r="I71" s="133"/>
      <c r="J71" s="133"/>
      <c r="K71" s="133">
        <v>0</v>
      </c>
      <c r="L71" s="133"/>
      <c r="M71" s="267">
        <v>-11087644.41</v>
      </c>
      <c r="N71" s="135">
        <v>-11087644.41</v>
      </c>
      <c r="O71" s="182"/>
      <c r="P71" s="135"/>
      <c r="Q71" s="210"/>
      <c r="R71" s="211"/>
      <c r="S71" s="211"/>
      <c r="T71" s="212"/>
      <c r="U71" s="211"/>
      <c r="V71" s="212"/>
      <c r="W71" s="162"/>
      <c r="X71" s="154"/>
    </row>
    <row r="72" spans="1:26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29">
        <f t="shared" si="10"/>
        <v>1140957518.4399998</v>
      </c>
      <c r="F72" s="184">
        <f t="shared" si="10"/>
        <v>1538004493.6500001</v>
      </c>
      <c r="G72" s="186">
        <f t="shared" si="10"/>
        <v>2330506482.04</v>
      </c>
      <c r="H72" s="184">
        <f t="shared" si="10"/>
        <v>2781924387.6799998</v>
      </c>
      <c r="I72" s="184">
        <f t="shared" si="10"/>
        <v>2851637346.8499999</v>
      </c>
      <c r="J72" s="184">
        <v>2961411696.3299999</v>
      </c>
      <c r="K72" s="190">
        <v>2998164837.9400001</v>
      </c>
      <c r="L72" s="229">
        <v>3196196360.27</v>
      </c>
      <c r="M72" s="207">
        <f>SUM(M66:M71)</f>
        <v>3101297413.2600002</v>
      </c>
      <c r="N72" s="108">
        <f t="shared" ref="N72:X72" si="11">SUM(N66:N71)</f>
        <v>3100354286.7600002</v>
      </c>
      <c r="O72" s="108">
        <f t="shared" si="11"/>
        <v>0</v>
      </c>
      <c r="P72" s="108">
        <f t="shared" si="11"/>
        <v>0</v>
      </c>
      <c r="Q72" s="207">
        <f t="shared" si="11"/>
        <v>0</v>
      </c>
      <c r="R72" s="207">
        <f t="shared" si="11"/>
        <v>0</v>
      </c>
      <c r="S72" s="207">
        <f t="shared" si="11"/>
        <v>0</v>
      </c>
      <c r="T72" s="207">
        <f t="shared" si="11"/>
        <v>0</v>
      </c>
      <c r="U72" s="207">
        <f t="shared" si="11"/>
        <v>0</v>
      </c>
      <c r="V72" s="207">
        <f t="shared" si="11"/>
        <v>0</v>
      </c>
      <c r="W72" s="108">
        <f t="shared" si="11"/>
        <v>0</v>
      </c>
      <c r="X72" s="108">
        <f t="shared" si="11"/>
        <v>0</v>
      </c>
    </row>
    <row r="73" spans="1:26" x14ac:dyDescent="0.25">
      <c r="A73" s="18" t="s">
        <v>241</v>
      </c>
      <c r="B73" s="19"/>
      <c r="C73" s="19"/>
      <c r="D73" s="19"/>
      <c r="E73" s="38"/>
      <c r="F73" s="127"/>
      <c r="G73" s="120"/>
      <c r="H73" s="130"/>
      <c r="I73" s="219"/>
      <c r="J73" s="220"/>
      <c r="K73" s="224"/>
      <c r="L73" s="219"/>
      <c r="M73" s="177"/>
      <c r="N73"/>
      <c r="O73" s="106"/>
      <c r="P73"/>
      <c r="Q73" s="140"/>
      <c r="R73" s="106"/>
      <c r="S73" s="180"/>
      <c r="U73" s="106"/>
      <c r="W73" s="140"/>
      <c r="X73" s="106"/>
    </row>
    <row r="74" spans="1:26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220"/>
      <c r="J74" s="220"/>
      <c r="K74" s="224"/>
      <c r="L74" s="220"/>
      <c r="M74" s="268"/>
      <c r="N74"/>
      <c r="O74" s="106"/>
      <c r="P74"/>
      <c r="Q74" s="140"/>
      <c r="R74" s="106"/>
      <c r="S74" s="106"/>
      <c r="U74" s="106"/>
      <c r="W74" s="140"/>
      <c r="X74" s="106"/>
    </row>
    <row r="75" spans="1:26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221"/>
      <c r="J75" s="221"/>
      <c r="K75" s="225"/>
      <c r="L75" s="221"/>
      <c r="M75" s="265"/>
      <c r="N75" s="9"/>
      <c r="O75" s="118"/>
      <c r="P75" s="9"/>
      <c r="Q75" s="203"/>
      <c r="R75" s="201"/>
      <c r="S75" s="201"/>
      <c r="T75" s="176"/>
      <c r="U75" s="201"/>
      <c r="V75" s="176"/>
      <c r="W75" s="134"/>
      <c r="X75" s="118"/>
    </row>
    <row r="76" spans="1:26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221"/>
      <c r="J76" s="221"/>
      <c r="K76" s="225"/>
      <c r="L76" s="221"/>
      <c r="M76" s="265"/>
      <c r="N76" s="9"/>
      <c r="O76" s="118"/>
      <c r="P76" s="9"/>
      <c r="Q76" s="203"/>
      <c r="R76" s="201"/>
      <c r="S76" s="201"/>
      <c r="T76" s="176"/>
      <c r="U76" s="201"/>
      <c r="V76" s="176"/>
      <c r="W76" s="134"/>
      <c r="X76" s="118"/>
    </row>
    <row r="77" spans="1:26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221"/>
      <c r="J77" s="221"/>
      <c r="K77" s="225"/>
      <c r="L77" s="221"/>
      <c r="M77" s="265"/>
      <c r="N77" s="9"/>
      <c r="O77" s="118"/>
      <c r="P77" s="9"/>
      <c r="Q77" s="203"/>
      <c r="R77" s="201"/>
      <c r="S77" s="201"/>
      <c r="T77" s="176"/>
      <c r="U77" s="201"/>
      <c r="V77" s="176"/>
      <c r="W77" s="134"/>
      <c r="X77" s="118"/>
    </row>
    <row r="78" spans="1:26" x14ac:dyDescent="0.25">
      <c r="A78" s="96">
        <v>2018</v>
      </c>
      <c r="B78" s="19"/>
      <c r="C78" s="19"/>
      <c r="D78" s="19"/>
      <c r="E78" s="28"/>
      <c r="F78" s="19"/>
      <c r="G78" s="121">
        <v>-1538012.37</v>
      </c>
      <c r="H78" s="19"/>
      <c r="I78" s="221"/>
      <c r="J78" s="221"/>
      <c r="K78" s="225"/>
      <c r="L78" s="221"/>
      <c r="M78" s="265"/>
      <c r="N78" s="9"/>
      <c r="O78" s="118"/>
      <c r="P78" s="9"/>
      <c r="Q78" s="203"/>
      <c r="R78" s="201"/>
      <c r="S78" s="201"/>
      <c r="T78" s="176"/>
      <c r="U78" s="201"/>
      <c r="V78" s="176"/>
      <c r="W78" s="134"/>
      <c r="X78" s="118"/>
    </row>
    <row r="79" spans="1:26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221"/>
      <c r="J79" s="221"/>
      <c r="K79" s="225"/>
      <c r="L79" s="221"/>
      <c r="M79" s="265"/>
      <c r="N79" s="9"/>
      <c r="O79" s="118"/>
      <c r="P79" s="9"/>
      <c r="Q79" s="203"/>
      <c r="R79" s="201"/>
      <c r="S79" s="201"/>
      <c r="T79" s="176"/>
      <c r="U79" s="201"/>
      <c r="V79" s="176"/>
      <c r="W79" s="134"/>
      <c r="X79" s="118"/>
    </row>
    <row r="80" spans="1:26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14">
        <v>-29619408.019999892</v>
      </c>
      <c r="J80" s="114"/>
      <c r="K80" s="226"/>
      <c r="L80" s="114"/>
      <c r="M80" s="269"/>
      <c r="N80" s="150"/>
      <c r="O80" s="155"/>
      <c r="P80" s="150"/>
      <c r="Q80" s="213"/>
      <c r="R80" s="214"/>
      <c r="S80" s="214"/>
      <c r="T80" s="215"/>
      <c r="U80" s="214"/>
      <c r="V80" s="215"/>
      <c r="W80" s="163"/>
      <c r="X80" s="155"/>
    </row>
    <row r="81" spans="1:24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222"/>
      <c r="J81" s="223">
        <v>196689556.97</v>
      </c>
      <c r="K81" s="227"/>
      <c r="L81" s="223"/>
      <c r="M81" s="270"/>
      <c r="N81" s="173"/>
      <c r="O81" s="170"/>
      <c r="P81" s="173"/>
      <c r="Q81" s="164"/>
      <c r="R81" s="216"/>
      <c r="S81" s="217"/>
      <c r="T81" s="218"/>
      <c r="U81" s="217"/>
      <c r="V81" s="218"/>
      <c r="W81" s="164"/>
      <c r="X81" s="156"/>
    </row>
    <row r="82" spans="1:24" x14ac:dyDescent="0.25">
      <c r="A82" s="96">
        <v>2022</v>
      </c>
      <c r="B82" s="142"/>
      <c r="C82" s="19"/>
      <c r="D82" s="19"/>
      <c r="E82" s="28"/>
      <c r="F82" s="19"/>
      <c r="G82" s="28"/>
      <c r="H82" s="19"/>
      <c r="I82" s="222"/>
      <c r="J82" s="223"/>
      <c r="K82" s="234">
        <v>-28159182.299999982</v>
      </c>
      <c r="L82" s="223"/>
      <c r="M82" s="270"/>
      <c r="N82" s="173"/>
      <c r="O82" s="170"/>
      <c r="P82" s="173"/>
      <c r="Q82" s="164"/>
      <c r="R82" s="216"/>
      <c r="S82" s="217"/>
      <c r="T82" s="218"/>
      <c r="U82" s="217"/>
      <c r="V82" s="218"/>
      <c r="W82" s="164"/>
      <c r="X82" s="156"/>
    </row>
    <row r="83" spans="1:24" x14ac:dyDescent="0.25">
      <c r="A83" s="96">
        <v>2023</v>
      </c>
      <c r="B83" s="142"/>
      <c r="C83" s="19"/>
      <c r="D83" s="19"/>
      <c r="E83" s="28"/>
      <c r="F83" s="19"/>
      <c r="G83" s="28"/>
      <c r="H83" s="19"/>
      <c r="I83" s="222"/>
      <c r="J83" s="223"/>
      <c r="K83" s="228"/>
      <c r="L83" s="222">
        <v>-83593602.100000158</v>
      </c>
      <c r="M83" s="270"/>
      <c r="N83" s="173"/>
      <c r="O83" s="170"/>
      <c r="P83" s="173"/>
      <c r="Q83" s="164"/>
      <c r="R83" s="216"/>
      <c r="S83" s="217"/>
      <c r="T83" s="218"/>
      <c r="U83" s="217"/>
      <c r="V83" s="218"/>
      <c r="W83" s="164"/>
      <c r="X83" s="156"/>
    </row>
    <row r="84" spans="1:24" x14ac:dyDescent="0.25">
      <c r="A84" s="96">
        <v>2024</v>
      </c>
      <c r="B84" s="142"/>
      <c r="C84" s="19"/>
      <c r="D84" s="19"/>
      <c r="E84" s="28"/>
      <c r="F84" s="19"/>
      <c r="G84" s="28"/>
      <c r="H84" s="19"/>
      <c r="I84" s="222"/>
      <c r="J84" s="223"/>
      <c r="K84" s="228"/>
      <c r="L84" s="233"/>
      <c r="M84" s="270">
        <v>136640972.78999999</v>
      </c>
      <c r="N84" s="173">
        <v>150724316.78999999</v>
      </c>
      <c r="O84" s="170"/>
      <c r="P84" s="173"/>
      <c r="Q84" s="164"/>
      <c r="R84" s="216"/>
      <c r="S84" s="217"/>
      <c r="T84" s="218"/>
      <c r="U84" s="217"/>
      <c r="V84" s="218"/>
      <c r="W84" s="164"/>
      <c r="X84" s="156"/>
    </row>
    <row r="85" spans="1:24" x14ac:dyDescent="0.25">
      <c r="A85" s="28" t="s">
        <v>208</v>
      </c>
      <c r="B85" s="128">
        <f t="shared" ref="B85:G85" si="12">SUM(B72:B78)</f>
        <v>780488348.00999999</v>
      </c>
      <c r="C85" s="21">
        <f t="shared" si="12"/>
        <v>811534322.30000007</v>
      </c>
      <c r="D85" s="21">
        <f t="shared" si="12"/>
        <v>1060348193.7299998</v>
      </c>
      <c r="E85" s="129">
        <f t="shared" si="12"/>
        <v>1257937098.7399988</v>
      </c>
      <c r="F85" s="21">
        <f t="shared" si="12"/>
        <v>1634028381.7299998</v>
      </c>
      <c r="G85" s="22">
        <f t="shared" si="12"/>
        <v>2328968469.6700001</v>
      </c>
      <c r="H85" s="21">
        <f>SUM(H72:H79)</f>
        <v>2820811092.4099998</v>
      </c>
      <c r="I85" s="21">
        <f>SUM(I72:I81)</f>
        <v>2822017938.8299999</v>
      </c>
      <c r="J85" s="21">
        <v>3158101253.2999997</v>
      </c>
      <c r="K85" s="129">
        <v>2970005655.6399999</v>
      </c>
      <c r="L85" s="22">
        <v>3112602758.1700001</v>
      </c>
      <c r="M85" s="207">
        <f>M72+M84</f>
        <v>3237938386.0500002</v>
      </c>
      <c r="N85" s="108">
        <f>N72+N84</f>
        <v>3251078603.5500002</v>
      </c>
      <c r="O85" s="108">
        <f t="shared" ref="O85:S85" si="13">O72+O83</f>
        <v>0</v>
      </c>
      <c r="P85" s="108">
        <f t="shared" si="13"/>
        <v>0</v>
      </c>
      <c r="Q85" s="207">
        <f t="shared" si="13"/>
        <v>0</v>
      </c>
      <c r="R85" s="207">
        <f t="shared" si="13"/>
        <v>0</v>
      </c>
      <c r="S85" s="207">
        <f t="shared" si="13"/>
        <v>0</v>
      </c>
      <c r="T85" s="207">
        <f>T72+T83</f>
        <v>0</v>
      </c>
      <c r="U85" s="207">
        <f>U72+U83</f>
        <v>0</v>
      </c>
      <c r="V85" s="207">
        <f>V72+V83</f>
        <v>0</v>
      </c>
      <c r="W85" s="108">
        <f>W72+W83</f>
        <v>0</v>
      </c>
      <c r="X85" s="108">
        <f>X72+X83</f>
        <v>0</v>
      </c>
    </row>
    <row r="86" spans="1:24" x14ac:dyDescent="0.25">
      <c r="B86" s="19"/>
      <c r="C86" s="19"/>
      <c r="D86" s="19"/>
      <c r="E86" s="28"/>
      <c r="F86" s="107"/>
      <c r="G86" s="107"/>
      <c r="H86" s="107"/>
      <c r="M86" s="201"/>
      <c r="O86" s="118"/>
      <c r="Q86" s="203"/>
      <c r="R86" s="201"/>
      <c r="S86" s="201"/>
      <c r="T86" s="197"/>
      <c r="U86" s="201"/>
      <c r="V86" s="197"/>
      <c r="W86" s="248"/>
      <c r="X86" s="249"/>
    </row>
    <row r="87" spans="1:24" ht="15.75" thickBot="1" x14ac:dyDescent="0.3">
      <c r="A87" s="23" t="s">
        <v>209</v>
      </c>
      <c r="B87" s="23">
        <v>907553421.10000002</v>
      </c>
      <c r="C87" s="23">
        <v>949643579.37000012</v>
      </c>
      <c r="D87" s="23">
        <f>D62+D85</f>
        <v>1197642984.9299998</v>
      </c>
      <c r="E87" s="36">
        <f>+E62+E85</f>
        <v>1392709061.9799988</v>
      </c>
      <c r="F87" s="109">
        <v>1827376225.8399997</v>
      </c>
      <c r="G87" s="109">
        <f>+G62+G85</f>
        <v>2465965220.8800001</v>
      </c>
      <c r="H87" s="109">
        <f>+H62+H85</f>
        <v>3034287417.5899997</v>
      </c>
      <c r="I87" s="109">
        <f>+I62+I85</f>
        <v>2972276735.2599998</v>
      </c>
      <c r="J87" s="109">
        <v>3280808188.7199998</v>
      </c>
      <c r="K87" s="148">
        <v>3099982282.6900001</v>
      </c>
      <c r="L87" s="148">
        <v>3266350344.6800003</v>
      </c>
      <c r="M87" s="243">
        <f t="shared" ref="M87:X87" si="14">M62+M85</f>
        <v>3378839629.54</v>
      </c>
      <c r="N87" s="109">
        <f t="shared" si="14"/>
        <v>3399664211.9400001</v>
      </c>
      <c r="O87" s="109">
        <f t="shared" si="14"/>
        <v>0</v>
      </c>
      <c r="P87" s="109">
        <f t="shared" si="14"/>
        <v>0</v>
      </c>
      <c r="Q87" s="109">
        <f t="shared" si="14"/>
        <v>0</v>
      </c>
      <c r="R87" s="109">
        <f t="shared" si="14"/>
        <v>0</v>
      </c>
      <c r="S87" s="109">
        <f>S62+S85</f>
        <v>0</v>
      </c>
      <c r="T87" s="109">
        <f t="shared" si="14"/>
        <v>0</v>
      </c>
      <c r="U87" s="109">
        <f t="shared" si="14"/>
        <v>0</v>
      </c>
      <c r="V87" s="148">
        <f t="shared" si="14"/>
        <v>0</v>
      </c>
      <c r="W87" s="250">
        <f t="shared" si="14"/>
        <v>0</v>
      </c>
      <c r="X87" s="251">
        <f t="shared" si="14"/>
        <v>0</v>
      </c>
    </row>
    <row r="88" spans="1:24" ht="16.5" thickTop="1" thickBot="1" x14ac:dyDescent="0.3">
      <c r="B88" s="20">
        <f>+B87-B41</f>
        <v>0</v>
      </c>
      <c r="C88" s="20">
        <f>+C87-C41</f>
        <v>0</v>
      </c>
      <c r="D88" s="20">
        <f>+D87-D41</f>
        <v>0</v>
      </c>
      <c r="E88" s="20">
        <f>+E41-E87</f>
        <v>0</v>
      </c>
      <c r="F88" s="20">
        <v>0</v>
      </c>
      <c r="G88" s="20">
        <f>+G41-G87</f>
        <v>-4.0000438690185547E-2</v>
      </c>
      <c r="H88" s="20">
        <f>+H41-H87</f>
        <v>0</v>
      </c>
      <c r="J88" s="1">
        <v>0</v>
      </c>
      <c r="L88" s="1">
        <v>0</v>
      </c>
      <c r="M88" s="201">
        <f t="shared" ref="M88:X88" si="15">M41-M87</f>
        <v>0</v>
      </c>
      <c r="N88" s="1">
        <f t="shared" si="15"/>
        <v>0</v>
      </c>
      <c r="O88" s="125">
        <f t="shared" si="15"/>
        <v>0</v>
      </c>
      <c r="P88" s="126">
        <f t="shared" si="15"/>
        <v>0</v>
      </c>
      <c r="Q88" s="126">
        <f t="shared" si="15"/>
        <v>0</v>
      </c>
      <c r="R88" s="126">
        <f t="shared" si="15"/>
        <v>0</v>
      </c>
      <c r="S88" s="126">
        <f t="shared" si="15"/>
        <v>0</v>
      </c>
      <c r="T88" s="126">
        <f t="shared" si="15"/>
        <v>0</v>
      </c>
      <c r="U88" s="126">
        <f t="shared" si="15"/>
        <v>0</v>
      </c>
      <c r="V88" s="126">
        <f t="shared" si="15"/>
        <v>0</v>
      </c>
      <c r="W88" s="126">
        <f t="shared" si="15"/>
        <v>0</v>
      </c>
      <c r="X88" s="126">
        <f t="shared" si="15"/>
        <v>0</v>
      </c>
    </row>
    <row r="89" spans="1:24" x14ac:dyDescent="0.25">
      <c r="A89" s="97"/>
      <c r="B89" s="88"/>
      <c r="C89" s="89"/>
      <c r="D89" s="89"/>
      <c r="E89" s="90"/>
      <c r="F89" s="90"/>
      <c r="G89" s="90"/>
      <c r="H89" s="90"/>
      <c r="I89" s="137"/>
      <c r="J89" s="137"/>
      <c r="K89" s="137"/>
      <c r="L89" s="137"/>
      <c r="M89" s="239"/>
      <c r="N89" s="117"/>
      <c r="O89" s="117"/>
      <c r="P89" s="167"/>
      <c r="Q89" s="137"/>
      <c r="R89" s="117"/>
      <c r="S89" s="117"/>
      <c r="T89" s="167"/>
      <c r="U89" s="117"/>
      <c r="V89" s="167"/>
      <c r="W89" s="137"/>
      <c r="X89" s="117"/>
    </row>
    <row r="90" spans="1:24" x14ac:dyDescent="0.25">
      <c r="A90" s="93" t="s">
        <v>210</v>
      </c>
      <c r="B90" s="35"/>
      <c r="C90" s="28"/>
      <c r="D90" s="28"/>
      <c r="E90" s="92"/>
      <c r="F90" s="92"/>
      <c r="G90" s="92"/>
      <c r="H90" s="92"/>
      <c r="I90" s="134"/>
      <c r="J90" s="134"/>
      <c r="K90" s="134"/>
      <c r="L90" s="134"/>
      <c r="M90" s="203"/>
      <c r="N90" s="118"/>
      <c r="O90" s="118"/>
      <c r="P90" s="9"/>
      <c r="Q90" s="134"/>
      <c r="R90" s="118"/>
      <c r="S90" s="118"/>
      <c r="T90" s="9"/>
      <c r="U90" s="118"/>
      <c r="V90" s="9"/>
      <c r="W90" s="134"/>
      <c r="X90" s="118"/>
    </row>
    <row r="91" spans="1:24" x14ac:dyDescent="0.25">
      <c r="A91" s="91"/>
      <c r="B91" s="35"/>
      <c r="C91" s="28"/>
      <c r="D91" s="28"/>
      <c r="E91" s="92"/>
      <c r="F91" s="92"/>
      <c r="G91" s="92"/>
      <c r="H91" s="92"/>
      <c r="I91" s="134"/>
      <c r="J91" s="134"/>
      <c r="K91" s="134"/>
      <c r="L91" s="134"/>
      <c r="M91" s="203"/>
      <c r="N91" s="118"/>
      <c r="O91" s="118"/>
      <c r="P91" s="9"/>
      <c r="Q91" s="134"/>
      <c r="R91" s="118"/>
      <c r="S91" s="118"/>
      <c r="T91" s="9"/>
      <c r="U91" s="118"/>
      <c r="V91" s="9"/>
      <c r="W91" s="134"/>
      <c r="X91" s="118"/>
    </row>
    <row r="92" spans="1:24" x14ac:dyDescent="0.25">
      <c r="A92" s="91" t="s">
        <v>155</v>
      </c>
      <c r="B92" s="35"/>
      <c r="C92" s="28"/>
      <c r="D92" s="28">
        <v>7553037.2199999997</v>
      </c>
      <c r="E92" s="92">
        <v>7553037.2199999997</v>
      </c>
      <c r="F92" s="92">
        <v>7553037.2199999997</v>
      </c>
      <c r="G92" s="92">
        <v>7553037.2199999997</v>
      </c>
      <c r="H92" s="92">
        <v>7553037.2199999997</v>
      </c>
      <c r="I92" s="119">
        <v>7553037.2199999997</v>
      </c>
      <c r="J92" s="119">
        <v>7553037.2199999997</v>
      </c>
      <c r="K92" s="119">
        <v>7553037.2199999997</v>
      </c>
      <c r="L92" s="119">
        <v>7553037.2199999997</v>
      </c>
      <c r="M92" s="194">
        <v>7553037.2199999997</v>
      </c>
      <c r="N92" s="110">
        <v>7553037.2199999997</v>
      </c>
      <c r="O92" s="110"/>
      <c r="P92" s="120"/>
      <c r="Q92" s="119"/>
      <c r="R92" s="110"/>
      <c r="S92" s="110"/>
      <c r="T92" s="120"/>
      <c r="U92" s="110"/>
      <c r="V92" s="120"/>
      <c r="W92" s="119"/>
      <c r="X92" s="110"/>
    </row>
    <row r="93" spans="1:24" x14ac:dyDescent="0.25">
      <c r="A93" s="91" t="s">
        <v>157</v>
      </c>
      <c r="B93" s="35"/>
      <c r="C93" s="28"/>
      <c r="D93" s="28">
        <v>5732726.1600000001</v>
      </c>
      <c r="E93" s="92">
        <v>5732726.1600000001</v>
      </c>
      <c r="F93" s="92">
        <v>5732726.1600000001</v>
      </c>
      <c r="G93" s="92">
        <v>5732726.1600000001</v>
      </c>
      <c r="H93" s="92">
        <v>5732726.1600000001</v>
      </c>
      <c r="I93" s="119">
        <v>5732726.1600000001</v>
      </c>
      <c r="J93" s="119">
        <v>5732726.1600000001</v>
      </c>
      <c r="K93" s="119">
        <v>5732726.1600000001</v>
      </c>
      <c r="L93" s="119">
        <v>5732726.1600000001</v>
      </c>
      <c r="M93" s="194">
        <v>5732726.1600000001</v>
      </c>
      <c r="N93" s="110">
        <v>5732726.1600000001</v>
      </c>
      <c r="O93" s="110"/>
      <c r="P93" s="120"/>
      <c r="Q93" s="119"/>
      <c r="R93" s="110"/>
      <c r="S93" s="110"/>
      <c r="T93" s="120"/>
      <c r="U93" s="110"/>
      <c r="V93" s="120"/>
      <c r="W93" s="119"/>
      <c r="X93" s="110"/>
    </row>
    <row r="94" spans="1:24" x14ac:dyDescent="0.25">
      <c r="A94" s="91" t="s">
        <v>160</v>
      </c>
      <c r="B94" s="35"/>
      <c r="C94" s="28"/>
      <c r="D94" s="28">
        <v>619425</v>
      </c>
      <c r="E94" s="92">
        <v>619425</v>
      </c>
      <c r="F94" s="92">
        <v>619425</v>
      </c>
      <c r="G94" s="92">
        <v>619457</v>
      </c>
      <c r="H94" s="92">
        <v>619457</v>
      </c>
      <c r="I94" s="119">
        <v>619457</v>
      </c>
      <c r="J94" s="119">
        <v>619457</v>
      </c>
      <c r="K94" s="119">
        <v>619457</v>
      </c>
      <c r="L94" s="119">
        <v>619457</v>
      </c>
      <c r="M94" s="194">
        <v>619457</v>
      </c>
      <c r="N94" s="110">
        <v>619457</v>
      </c>
      <c r="O94" s="110"/>
      <c r="P94" s="120"/>
      <c r="Q94" s="119"/>
      <c r="R94" s="110"/>
      <c r="S94" s="110"/>
      <c r="T94" s="120"/>
      <c r="U94" s="110"/>
      <c r="V94" s="120"/>
      <c r="W94" s="119"/>
      <c r="X94" s="110"/>
    </row>
    <row r="95" spans="1:24" x14ac:dyDescent="0.25">
      <c r="A95" s="91" t="s">
        <v>162</v>
      </c>
      <c r="B95" s="35"/>
      <c r="C95" s="28"/>
      <c r="D95" s="28">
        <v>654524259.76999998</v>
      </c>
      <c r="E95" s="92">
        <v>654524259.76999998</v>
      </c>
      <c r="F95" s="92">
        <v>654524259.76999998</v>
      </c>
      <c r="G95" s="92">
        <v>654524259.76999998</v>
      </c>
      <c r="H95" s="92">
        <v>654524259.76999998</v>
      </c>
      <c r="I95" s="119">
        <v>654524259.76999998</v>
      </c>
      <c r="J95" s="119">
        <v>654524259.76999998</v>
      </c>
      <c r="K95" s="119">
        <v>654524259.76999998</v>
      </c>
      <c r="L95" s="119">
        <v>654524259.76999998</v>
      </c>
      <c r="M95" s="194">
        <v>654524259.76999998</v>
      </c>
      <c r="N95" s="110">
        <v>654524259.76999998</v>
      </c>
      <c r="O95" s="110"/>
      <c r="P95" s="120"/>
      <c r="Q95" s="119"/>
      <c r="R95" s="110"/>
      <c r="S95" s="110"/>
      <c r="T95" s="120"/>
      <c r="U95" s="110"/>
      <c r="V95" s="120"/>
      <c r="W95" s="119"/>
      <c r="X95" s="110"/>
    </row>
    <row r="96" spans="1:24" x14ac:dyDescent="0.25">
      <c r="A96" s="91" t="s">
        <v>164</v>
      </c>
      <c r="B96" s="35"/>
      <c r="C96" s="28"/>
      <c r="D96" s="28">
        <v>450000</v>
      </c>
      <c r="E96" s="92">
        <v>450000</v>
      </c>
      <c r="F96" s="92">
        <v>450000</v>
      </c>
      <c r="G96" s="92">
        <v>450000</v>
      </c>
      <c r="H96" s="92">
        <v>450000</v>
      </c>
      <c r="I96" s="119">
        <v>450000</v>
      </c>
      <c r="J96" s="119">
        <v>450000</v>
      </c>
      <c r="K96" s="119">
        <v>450000</v>
      </c>
      <c r="L96" s="119">
        <v>450000</v>
      </c>
      <c r="M96" s="194">
        <v>450000</v>
      </c>
      <c r="N96" s="110">
        <v>450000</v>
      </c>
      <c r="O96" s="110"/>
      <c r="P96" s="120"/>
      <c r="Q96" s="119"/>
      <c r="R96" s="110"/>
      <c r="S96" s="110"/>
      <c r="T96" s="120"/>
      <c r="U96" s="110"/>
      <c r="V96" s="120"/>
      <c r="W96" s="119"/>
      <c r="X96" s="110"/>
    </row>
    <row r="97" spans="1:24" x14ac:dyDescent="0.25">
      <c r="A97" s="91" t="s">
        <v>166</v>
      </c>
      <c r="B97" s="35"/>
      <c r="C97" s="28"/>
      <c r="D97" s="28">
        <v>15675082.789999999</v>
      </c>
      <c r="E97" s="92">
        <v>15336422.789999999</v>
      </c>
      <c r="F97" s="92">
        <v>15238714.789999999</v>
      </c>
      <c r="G97" s="92">
        <v>15211314.789999999</v>
      </c>
      <c r="H97" s="92">
        <v>15211314.790000001</v>
      </c>
      <c r="I97" s="119">
        <v>15211314.790000001</v>
      </c>
      <c r="J97" s="119">
        <v>15211314.790000001</v>
      </c>
      <c r="K97" s="119">
        <v>15211314.790000001</v>
      </c>
      <c r="L97" s="119">
        <v>15211314.790000001</v>
      </c>
      <c r="M97" s="194">
        <v>15211314.790000001</v>
      </c>
      <c r="N97" s="110">
        <v>15211314.790000001</v>
      </c>
      <c r="O97" s="110"/>
      <c r="P97" s="120"/>
      <c r="Q97" s="119"/>
      <c r="R97" s="110"/>
      <c r="S97" s="110"/>
      <c r="T97" s="120"/>
      <c r="U97" s="110"/>
      <c r="V97" s="120"/>
      <c r="W97" s="119"/>
      <c r="X97" s="110"/>
    </row>
    <row r="98" spans="1:24" ht="15.75" thickBot="1" x14ac:dyDescent="0.3">
      <c r="A98" s="91"/>
      <c r="B98" s="35"/>
      <c r="C98" s="28"/>
      <c r="D98" s="28"/>
      <c r="E98" s="92"/>
      <c r="F98" s="92"/>
      <c r="G98" s="92"/>
      <c r="H98" s="92"/>
      <c r="I98" s="138"/>
      <c r="J98" s="138"/>
      <c r="K98" s="138"/>
      <c r="L98" s="138"/>
      <c r="M98" s="235"/>
      <c r="N98" s="133"/>
      <c r="O98" s="133"/>
      <c r="P98" s="168"/>
      <c r="Q98" s="138"/>
      <c r="R98" s="133"/>
      <c r="S98" s="133"/>
      <c r="T98" s="168"/>
      <c r="U98" s="133"/>
      <c r="V98" s="168"/>
      <c r="W98" s="138"/>
      <c r="X98" s="133"/>
    </row>
    <row r="99" spans="1:24" x14ac:dyDescent="0.25">
      <c r="A99" s="87" t="s">
        <v>237</v>
      </c>
      <c r="B99" s="88"/>
      <c r="C99" s="89"/>
      <c r="D99" s="89"/>
      <c r="E99" s="90"/>
      <c r="F99" s="90"/>
      <c r="G99" s="90"/>
      <c r="H99" s="89"/>
      <c r="I99" s="117"/>
      <c r="J99" s="9"/>
      <c r="K99" s="117"/>
      <c r="L99" s="118"/>
      <c r="M99" s="201"/>
      <c r="N99" s="9"/>
      <c r="O99" s="118"/>
      <c r="P99" s="9"/>
      <c r="Q99" s="134"/>
      <c r="R99" s="201"/>
      <c r="S99" s="201"/>
      <c r="T99" s="176"/>
      <c r="U99" s="201"/>
      <c r="V99" s="9"/>
      <c r="W99" s="134"/>
      <c r="X99" s="118"/>
    </row>
    <row r="100" spans="1:24" x14ac:dyDescent="0.25">
      <c r="A100" s="91"/>
      <c r="B100" s="35"/>
      <c r="C100" s="28"/>
      <c r="D100" s="28"/>
      <c r="E100" s="92"/>
      <c r="F100" s="92"/>
      <c r="G100" s="92"/>
      <c r="H100" s="28"/>
      <c r="I100" s="118"/>
      <c r="J100" s="9"/>
      <c r="K100" s="118"/>
      <c r="L100" s="118"/>
      <c r="M100" s="201"/>
      <c r="N100" s="9"/>
      <c r="O100" s="118"/>
      <c r="P100" s="9"/>
      <c r="Q100" s="134"/>
      <c r="R100" s="201"/>
      <c r="S100" s="201"/>
      <c r="T100" s="176"/>
      <c r="U100" s="201"/>
      <c r="V100" s="9"/>
      <c r="W100" s="134"/>
      <c r="X100" s="118"/>
    </row>
    <row r="101" spans="1:24" x14ac:dyDescent="0.25">
      <c r="A101" s="91" t="s">
        <v>233</v>
      </c>
      <c r="B101" s="28">
        <v>967723857</v>
      </c>
      <c r="C101" s="28">
        <v>1068570765</v>
      </c>
      <c r="D101" s="28">
        <v>1066932861.7</v>
      </c>
      <c r="E101" s="92">
        <v>1100540210.77</v>
      </c>
      <c r="F101" s="92">
        <v>1201246812.25</v>
      </c>
      <c r="G101" s="92">
        <v>1234141191.5999999</v>
      </c>
      <c r="H101" s="28">
        <v>1357978096.5599999</v>
      </c>
      <c r="I101" s="118">
        <v>1530309321.6400001</v>
      </c>
      <c r="J101" s="9">
        <v>1531237371.3700001</v>
      </c>
      <c r="K101" s="118">
        <v>1649706363.8700001</v>
      </c>
      <c r="L101" s="118">
        <v>1890033591.25</v>
      </c>
      <c r="M101" s="201">
        <v>2008379430</v>
      </c>
      <c r="N101" s="9">
        <v>2008379430</v>
      </c>
      <c r="O101" s="118"/>
      <c r="P101" s="118"/>
      <c r="Q101" s="134"/>
      <c r="R101" s="201"/>
      <c r="S101" s="201"/>
      <c r="T101" s="176"/>
      <c r="U101" s="201"/>
      <c r="V101" s="118"/>
      <c r="W101" s="134"/>
      <c r="X101" s="118"/>
    </row>
    <row r="102" spans="1:24" x14ac:dyDescent="0.25">
      <c r="A102" s="91" t="s">
        <v>170</v>
      </c>
      <c r="B102" s="28">
        <v>341874720.94</v>
      </c>
      <c r="C102" s="28">
        <v>172297313.28999999</v>
      </c>
      <c r="D102" s="28">
        <v>194919561.13</v>
      </c>
      <c r="E102" s="92">
        <v>453372052.52999997</v>
      </c>
      <c r="F102" s="92">
        <v>420704283.61000001</v>
      </c>
      <c r="G102" s="92">
        <v>365317297.49000001</v>
      </c>
      <c r="H102" s="28">
        <v>332877649.37</v>
      </c>
      <c r="I102" s="118">
        <v>185988332.91</v>
      </c>
      <c r="J102" s="9">
        <v>105153186.61</v>
      </c>
      <c r="K102" s="118">
        <v>348350787.88</v>
      </c>
      <c r="L102" s="118">
        <v>346363405.25</v>
      </c>
      <c r="M102" s="201"/>
      <c r="N102" s="9"/>
      <c r="O102" s="118"/>
      <c r="P102" s="9"/>
      <c r="Q102" s="134"/>
      <c r="R102" s="201"/>
      <c r="S102" s="201"/>
      <c r="T102" s="176"/>
      <c r="U102" s="201"/>
      <c r="V102" s="9"/>
      <c r="W102" s="134"/>
      <c r="X102" s="118"/>
    </row>
    <row r="103" spans="1:24" x14ac:dyDescent="0.25">
      <c r="A103" s="93" t="s">
        <v>236</v>
      </c>
      <c r="B103" s="22">
        <f t="shared" ref="B103:H103" si="16">SUM(B101:B102)</f>
        <v>1309598577.9400001</v>
      </c>
      <c r="C103" s="22">
        <f t="shared" si="16"/>
        <v>1240868078.29</v>
      </c>
      <c r="D103" s="22">
        <f t="shared" si="16"/>
        <v>1261852422.8299999</v>
      </c>
      <c r="E103" s="98">
        <f t="shared" si="16"/>
        <v>1553912263.3</v>
      </c>
      <c r="F103" s="98">
        <v>1621951095.8600001</v>
      </c>
      <c r="G103" s="98">
        <f t="shared" si="16"/>
        <v>1599458489.0899999</v>
      </c>
      <c r="H103" s="132">
        <f t="shared" si="16"/>
        <v>1690855745.9299998</v>
      </c>
      <c r="I103" s="171">
        <f t="shared" ref="I103" si="17">SUM(I101:I102)</f>
        <v>1716297654.5500002</v>
      </c>
      <c r="J103" s="169">
        <v>1636390557.98</v>
      </c>
      <c r="K103" s="171">
        <v>1998057151.75</v>
      </c>
      <c r="L103" s="171">
        <v>2236396996.5</v>
      </c>
      <c r="M103" s="271">
        <f t="shared" ref="M103:X103" si="18">M101+M102</f>
        <v>2008379430</v>
      </c>
      <c r="N103" s="171">
        <f t="shared" si="18"/>
        <v>2008379430</v>
      </c>
      <c r="O103" s="244">
        <f t="shared" si="18"/>
        <v>0</v>
      </c>
      <c r="P103" s="246">
        <f t="shared" si="18"/>
        <v>0</v>
      </c>
      <c r="Q103" s="157">
        <f t="shared" si="18"/>
        <v>0</v>
      </c>
      <c r="R103" s="202">
        <f t="shared" si="18"/>
        <v>0</v>
      </c>
      <c r="S103" s="202">
        <f t="shared" si="18"/>
        <v>0</v>
      </c>
      <c r="T103" s="202">
        <f t="shared" si="18"/>
        <v>0</v>
      </c>
      <c r="U103" s="202">
        <f t="shared" si="18"/>
        <v>0</v>
      </c>
      <c r="V103" s="157">
        <f t="shared" si="18"/>
        <v>0</v>
      </c>
      <c r="W103" s="157">
        <f t="shared" si="18"/>
        <v>0</v>
      </c>
      <c r="X103" s="247">
        <f t="shared" si="18"/>
        <v>0</v>
      </c>
    </row>
    <row r="104" spans="1:24" x14ac:dyDescent="0.25">
      <c r="A104" s="91" t="s">
        <v>169</v>
      </c>
      <c r="B104" s="28">
        <v>103514975.84999999</v>
      </c>
      <c r="C104" s="28">
        <v>62282804.07</v>
      </c>
      <c r="D104" s="28">
        <v>36420912.43</v>
      </c>
      <c r="E104" s="92">
        <v>20325373.920000002</v>
      </c>
      <c r="F104" s="92">
        <v>0</v>
      </c>
      <c r="G104" s="92">
        <v>57922728.82</v>
      </c>
      <c r="H104" s="28">
        <v>66296228.520000003</v>
      </c>
      <c r="I104" s="153"/>
      <c r="J104" s="166">
        <v>-104892779.27</v>
      </c>
      <c r="K104" s="153">
        <v>-29306802.550000001</v>
      </c>
      <c r="L104" s="153">
        <v>36524394.039999999</v>
      </c>
      <c r="M104" s="272">
        <v>1721797121.6000001</v>
      </c>
      <c r="N104" s="174">
        <v>1531966830.8900001</v>
      </c>
      <c r="O104" s="175"/>
      <c r="P104" s="9"/>
      <c r="Q104" s="134"/>
      <c r="R104" s="201"/>
      <c r="S104" s="201"/>
      <c r="T104" s="200"/>
      <c r="U104" s="245"/>
      <c r="V104" s="9"/>
      <c r="W104" s="134"/>
      <c r="X104" s="118"/>
    </row>
    <row r="105" spans="1:24" x14ac:dyDescent="0.25">
      <c r="A105" s="91" t="s">
        <v>171</v>
      </c>
      <c r="B105" s="28">
        <v>43739677.130000003</v>
      </c>
      <c r="C105" s="28"/>
      <c r="D105" s="28">
        <v>0</v>
      </c>
      <c r="E105" s="92">
        <v>68062111.879999995</v>
      </c>
      <c r="F105" s="92"/>
      <c r="G105" s="92">
        <v>11188433.84</v>
      </c>
      <c r="H105" s="28">
        <v>0</v>
      </c>
      <c r="I105" s="118"/>
      <c r="J105" s="9"/>
      <c r="K105" s="118"/>
      <c r="L105" s="118"/>
      <c r="M105" s="201"/>
      <c r="N105" s="115"/>
      <c r="O105" s="118"/>
      <c r="P105" s="9"/>
      <c r="Q105" s="134"/>
      <c r="R105" s="201"/>
      <c r="S105" s="201"/>
      <c r="T105" s="200"/>
      <c r="U105" s="201"/>
      <c r="V105" s="9"/>
      <c r="W105" s="134"/>
      <c r="X105" s="118"/>
    </row>
    <row r="106" spans="1:24" x14ac:dyDescent="0.25">
      <c r="A106" s="91" t="s">
        <v>172</v>
      </c>
      <c r="B106" s="28">
        <v>1162343924.96</v>
      </c>
      <c r="C106" s="28">
        <v>1178585274.22</v>
      </c>
      <c r="D106" s="28">
        <v>1225431510.4000001</v>
      </c>
      <c r="E106" s="92">
        <v>1465524777.5</v>
      </c>
      <c r="F106" s="92">
        <v>0</v>
      </c>
      <c r="G106" s="92">
        <v>1530347326.4300001</v>
      </c>
      <c r="H106" s="28">
        <v>1624559517.4100001</v>
      </c>
      <c r="I106" s="158">
        <v>1604843095.1900001</v>
      </c>
      <c r="J106" s="139">
        <v>1741283337.25</v>
      </c>
      <c r="K106" s="158">
        <v>1949686892.8299999</v>
      </c>
      <c r="L106" s="158">
        <v>2199872602.46</v>
      </c>
      <c r="M106" s="208">
        <v>286582308.40000004</v>
      </c>
      <c r="N106" s="139">
        <v>476412599.11000001</v>
      </c>
      <c r="O106" s="158"/>
      <c r="P106" s="139"/>
      <c r="Q106" s="165"/>
      <c r="R106" s="208"/>
      <c r="S106" s="208"/>
      <c r="T106" s="209"/>
      <c r="U106" s="208"/>
      <c r="V106" s="139"/>
      <c r="W106" s="165"/>
      <c r="X106" s="158"/>
    </row>
    <row r="107" spans="1:24" x14ac:dyDescent="0.25">
      <c r="A107" s="91"/>
      <c r="B107" s="22">
        <f t="shared" ref="B107:C107" si="19">SUM(B104:B106)</f>
        <v>1309598577.9400001</v>
      </c>
      <c r="C107" s="22">
        <f t="shared" si="19"/>
        <v>1240868078.29</v>
      </c>
      <c r="D107" s="22">
        <f t="shared" ref="D107:I107" si="20">SUM(D104:D106)</f>
        <v>1261852422.8300002</v>
      </c>
      <c r="E107" s="98">
        <f t="shared" si="20"/>
        <v>1553912263.3</v>
      </c>
      <c r="F107" s="98">
        <f t="shared" si="20"/>
        <v>0</v>
      </c>
      <c r="G107" s="98">
        <f t="shared" si="20"/>
        <v>1599458489.0900002</v>
      </c>
      <c r="H107" s="132">
        <f>SUM(H104:H106)</f>
        <v>1690855745.9300001</v>
      </c>
      <c r="I107" s="154">
        <f t="shared" si="20"/>
        <v>1604843095.1900001</v>
      </c>
      <c r="J107" s="135">
        <v>1636390557.98</v>
      </c>
      <c r="K107" s="154">
        <v>1920380090.28</v>
      </c>
      <c r="L107" s="154">
        <v>2236396996.5</v>
      </c>
      <c r="M107" s="202">
        <f t="shared" ref="M107:X107" si="21">SUM(M104:M106)</f>
        <v>2008379430.0000002</v>
      </c>
      <c r="N107" s="157">
        <f t="shared" si="21"/>
        <v>2008379430</v>
      </c>
      <c r="O107" s="157">
        <f t="shared" si="21"/>
        <v>0</v>
      </c>
      <c r="P107" s="202">
        <f t="shared" si="21"/>
        <v>0</v>
      </c>
      <c r="Q107" s="202">
        <f t="shared" si="21"/>
        <v>0</v>
      </c>
      <c r="R107" s="202">
        <f t="shared" si="21"/>
        <v>0</v>
      </c>
      <c r="S107" s="202">
        <f t="shared" si="21"/>
        <v>0</v>
      </c>
      <c r="T107" s="202">
        <f t="shared" si="21"/>
        <v>0</v>
      </c>
      <c r="U107" s="202">
        <f t="shared" si="21"/>
        <v>0</v>
      </c>
      <c r="V107" s="157">
        <f t="shared" si="21"/>
        <v>0</v>
      </c>
      <c r="W107" s="157">
        <f t="shared" si="21"/>
        <v>0</v>
      </c>
      <c r="X107" s="157">
        <f t="shared" si="21"/>
        <v>0</v>
      </c>
    </row>
    <row r="108" spans="1:24" x14ac:dyDescent="0.25">
      <c r="A108" s="91"/>
      <c r="B108" s="28">
        <f>+B103-B107</f>
        <v>0</v>
      </c>
      <c r="C108" s="28"/>
      <c r="D108" s="28"/>
      <c r="E108" s="92">
        <f>+E103-E107</f>
        <v>0</v>
      </c>
      <c r="F108" s="92"/>
      <c r="G108" s="92"/>
      <c r="H108" s="28"/>
      <c r="I108" s="118"/>
      <c r="J108" s="9"/>
      <c r="K108" s="118"/>
      <c r="L108" s="118"/>
      <c r="M108" s="201"/>
      <c r="N108" s="115"/>
      <c r="O108" s="118"/>
      <c r="P108" s="176"/>
      <c r="Q108" s="203"/>
      <c r="R108" s="201"/>
      <c r="S108" s="201"/>
      <c r="T108" s="200"/>
      <c r="U108" s="201"/>
      <c r="V108" s="9"/>
      <c r="W108" s="134"/>
      <c r="X108" s="118"/>
    </row>
    <row r="109" spans="1:24" x14ac:dyDescent="0.25">
      <c r="A109" s="93" t="s">
        <v>234</v>
      </c>
      <c r="B109" s="28"/>
      <c r="C109" s="28"/>
      <c r="D109" s="28"/>
      <c r="E109" s="92"/>
      <c r="F109" s="92"/>
      <c r="G109" s="92"/>
      <c r="H109" s="28"/>
      <c r="I109" s="118"/>
      <c r="J109" s="9"/>
      <c r="K109" s="118"/>
      <c r="L109" s="118"/>
      <c r="M109" s="201"/>
      <c r="N109" s="115"/>
      <c r="O109" s="118"/>
      <c r="P109" s="176"/>
      <c r="Q109" s="203"/>
      <c r="R109" s="201"/>
      <c r="S109" s="201"/>
      <c r="T109" s="200"/>
      <c r="U109" s="201"/>
      <c r="V109" s="9"/>
      <c r="W109" s="134"/>
      <c r="X109" s="118"/>
    </row>
    <row r="110" spans="1:24" x14ac:dyDescent="0.25">
      <c r="A110" s="91" t="s">
        <v>182</v>
      </c>
      <c r="B110" s="35">
        <v>967723857</v>
      </c>
      <c r="C110" s="28">
        <v>1068570765</v>
      </c>
      <c r="D110" s="28">
        <v>1066932861.7</v>
      </c>
      <c r="E110" s="92">
        <v>1100540210.77</v>
      </c>
      <c r="F110" s="92">
        <v>1201246812.25</v>
      </c>
      <c r="G110" s="92">
        <v>1234141191.5999999</v>
      </c>
      <c r="H110" s="28">
        <v>1357978096.03</v>
      </c>
      <c r="I110" s="122">
        <v>1530309321.6400001</v>
      </c>
      <c r="J110" s="143">
        <v>1531237371.3700001</v>
      </c>
      <c r="K110" s="122">
        <v>1649706363.8700001</v>
      </c>
      <c r="L110" s="122">
        <v>1890033591.25</v>
      </c>
      <c r="M110" s="204">
        <v>2008379430</v>
      </c>
      <c r="N110" s="122">
        <v>2008379430</v>
      </c>
      <c r="O110" s="122"/>
      <c r="P110" s="204"/>
      <c r="Q110" s="204"/>
      <c r="R110" s="204"/>
      <c r="S110" s="204"/>
      <c r="T110" s="205"/>
      <c r="U110" s="204"/>
      <c r="V110" s="122"/>
      <c r="W110" s="151"/>
      <c r="X110" s="122"/>
    </row>
    <row r="111" spans="1:24" x14ac:dyDescent="0.25">
      <c r="A111" s="91" t="s">
        <v>184</v>
      </c>
      <c r="B111" s="28">
        <v>341874720.94</v>
      </c>
      <c r="C111" s="28">
        <v>172297313.28999999</v>
      </c>
      <c r="D111" s="28">
        <v>194919561.13</v>
      </c>
      <c r="E111" s="99">
        <v>453372052.52999997</v>
      </c>
      <c r="F111" s="99">
        <v>469570831.60000002</v>
      </c>
      <c r="G111" s="99">
        <v>393259325.88999999</v>
      </c>
      <c r="H111" s="120">
        <v>481871983.98000002</v>
      </c>
      <c r="I111" s="122">
        <v>185988332.91</v>
      </c>
      <c r="J111" s="143">
        <v>168482667.42000002</v>
      </c>
      <c r="K111" s="122">
        <v>348350787.88</v>
      </c>
      <c r="L111" s="122">
        <v>346363405.25</v>
      </c>
      <c r="M111" s="204">
        <v>14214050.85</v>
      </c>
      <c r="N111" s="143">
        <v>14214050.85</v>
      </c>
      <c r="O111" s="122"/>
      <c r="P111" s="205"/>
      <c r="Q111" s="206"/>
      <c r="R111" s="204"/>
      <c r="S111" s="204"/>
      <c r="T111" s="205"/>
      <c r="U111" s="204"/>
      <c r="V111" s="143"/>
      <c r="W111" s="151"/>
      <c r="X111" s="122"/>
    </row>
    <row r="112" spans="1:24" x14ac:dyDescent="0.25">
      <c r="A112" s="93" t="s">
        <v>235</v>
      </c>
      <c r="B112" s="22">
        <f t="shared" ref="B112:I112" si="22">SUM(B110:B111)</f>
        <v>1309598577.9400001</v>
      </c>
      <c r="C112" s="22">
        <f t="shared" si="22"/>
        <v>1240868078.29</v>
      </c>
      <c r="D112" s="22">
        <f t="shared" si="22"/>
        <v>1261852422.8299999</v>
      </c>
      <c r="E112" s="98">
        <f t="shared" si="22"/>
        <v>1553912263.3</v>
      </c>
      <c r="F112" s="98">
        <v>1670817643.8499999</v>
      </c>
      <c r="G112" s="98">
        <f t="shared" si="22"/>
        <v>1627400517.4899998</v>
      </c>
      <c r="H112" s="132">
        <f t="shared" si="22"/>
        <v>1839850080.01</v>
      </c>
      <c r="I112" s="157">
        <f t="shared" si="22"/>
        <v>1716297654.5500002</v>
      </c>
      <c r="J112" s="132">
        <v>1699720038.7900002</v>
      </c>
      <c r="K112" s="157">
        <v>1998057151.75</v>
      </c>
      <c r="L112" s="157">
        <v>2236396996.5</v>
      </c>
      <c r="M112" s="202">
        <f t="shared" ref="M112:X112" si="23">SUM(M110:M111)</f>
        <v>2022593480.8499999</v>
      </c>
      <c r="N112" s="157">
        <f t="shared" si="23"/>
        <v>2022593480.8499999</v>
      </c>
      <c r="O112" s="157">
        <f t="shared" si="23"/>
        <v>0</v>
      </c>
      <c r="P112" s="202">
        <f t="shared" si="23"/>
        <v>0</v>
      </c>
      <c r="Q112" s="202">
        <f t="shared" si="23"/>
        <v>0</v>
      </c>
      <c r="R112" s="202">
        <f t="shared" si="23"/>
        <v>0</v>
      </c>
      <c r="S112" s="202">
        <f t="shared" si="23"/>
        <v>0</v>
      </c>
      <c r="T112" s="202">
        <f t="shared" si="23"/>
        <v>0</v>
      </c>
      <c r="U112" s="202">
        <f t="shared" si="23"/>
        <v>0</v>
      </c>
      <c r="V112" s="157">
        <f t="shared" si="23"/>
        <v>0</v>
      </c>
      <c r="W112" s="157">
        <f t="shared" si="23"/>
        <v>0</v>
      </c>
      <c r="X112" s="157">
        <f t="shared" si="23"/>
        <v>0</v>
      </c>
    </row>
    <row r="113" spans="1:24" x14ac:dyDescent="0.25">
      <c r="A113" s="91" t="s">
        <v>180</v>
      </c>
      <c r="B113" s="28">
        <v>1213634523.4000001</v>
      </c>
      <c r="C113" s="28">
        <v>1122938219.8399999</v>
      </c>
      <c r="D113" s="28">
        <v>1238430551.6300001</v>
      </c>
      <c r="E113" s="92">
        <v>1407145633.3</v>
      </c>
      <c r="F113" s="92">
        <v>1509185677.3</v>
      </c>
      <c r="G113" s="92">
        <v>1564851199.53</v>
      </c>
      <c r="H113" s="28">
        <v>1471213085.76</v>
      </c>
      <c r="I113" s="122">
        <v>1590981864.9300001</v>
      </c>
      <c r="J113" s="143">
        <v>1611803730.7</v>
      </c>
      <c r="K113" s="122">
        <v>1935249547.9300001</v>
      </c>
      <c r="L113" s="122">
        <v>2125472416.72</v>
      </c>
      <c r="M113" s="204">
        <v>131283080.88000001</v>
      </c>
      <c r="N113" s="143">
        <v>291566225.53000003</v>
      </c>
      <c r="O113" s="122"/>
      <c r="P113" s="205"/>
      <c r="Q113" s="206"/>
      <c r="R113" s="204"/>
      <c r="S113" s="204"/>
      <c r="T113" s="205"/>
      <c r="U113" s="204"/>
      <c r="V113" s="143"/>
      <c r="W113" s="151"/>
      <c r="X113" s="122"/>
    </row>
    <row r="114" spans="1:24" x14ac:dyDescent="0.25">
      <c r="A114" s="91" t="s">
        <v>177</v>
      </c>
      <c r="B114" s="28">
        <v>19186858.640000001</v>
      </c>
      <c r="C114" s="28">
        <v>21990679.219999999</v>
      </c>
      <c r="D114" s="28">
        <v>19812092.899999999</v>
      </c>
      <c r="E114" s="92">
        <v>31153442.219999999</v>
      </c>
      <c r="F114" s="92">
        <v>89767076.5</v>
      </c>
      <c r="G114" s="92">
        <v>37054682.079999998</v>
      </c>
      <c r="H114" s="28">
        <v>141769813.59999999</v>
      </c>
      <c r="I114" s="122">
        <v>57037968.299999997</v>
      </c>
      <c r="J114" s="143">
        <v>26589648.330000002</v>
      </c>
      <c r="K114" s="122">
        <v>44344401.759999998</v>
      </c>
      <c r="L114" s="122">
        <v>103893076.2</v>
      </c>
      <c r="M114" s="204">
        <v>19804415.309999999</v>
      </c>
      <c r="N114" s="143">
        <v>37706529.079999998</v>
      </c>
      <c r="O114" s="122"/>
      <c r="P114" s="205"/>
      <c r="Q114" s="206"/>
      <c r="R114" s="204"/>
      <c r="S114" s="204"/>
      <c r="T114" s="205"/>
      <c r="U114" s="204"/>
      <c r="V114" s="143"/>
      <c r="W114" s="151"/>
      <c r="X114" s="122"/>
    </row>
    <row r="115" spans="1:24" x14ac:dyDescent="0.25">
      <c r="A115" s="91" t="s">
        <v>247</v>
      </c>
      <c r="B115" s="28"/>
      <c r="C115" s="28"/>
      <c r="D115" s="28"/>
      <c r="E115" s="92"/>
      <c r="F115" s="92"/>
      <c r="G115" s="92">
        <v>0</v>
      </c>
      <c r="H115" s="28">
        <v>0</v>
      </c>
      <c r="I115" s="118"/>
      <c r="J115" s="9"/>
      <c r="K115" s="118"/>
      <c r="L115" s="118"/>
      <c r="M115" s="201"/>
      <c r="N115" s="115"/>
      <c r="O115" s="118"/>
      <c r="P115" s="176"/>
      <c r="Q115" s="203"/>
      <c r="R115" s="201"/>
      <c r="S115" s="201"/>
      <c r="T115" s="200"/>
      <c r="U115" s="201"/>
      <c r="V115" s="9"/>
      <c r="W115" s="134"/>
      <c r="X115" s="118"/>
    </row>
    <row r="116" spans="1:24" x14ac:dyDescent="0.25">
      <c r="A116" s="91" t="s">
        <v>176</v>
      </c>
      <c r="B116" s="28">
        <v>779282.73</v>
      </c>
      <c r="C116" s="28"/>
      <c r="D116" s="28">
        <v>678832.48</v>
      </c>
      <c r="E116" s="92">
        <v>89761.36</v>
      </c>
      <c r="F116" s="92">
        <v>29232579.350000001</v>
      </c>
      <c r="G116" s="92">
        <v>12755708.630000001</v>
      </c>
      <c r="H116" s="28">
        <v>54270080.82</v>
      </c>
      <c r="I116" s="118">
        <v>0</v>
      </c>
      <c r="J116" s="9">
        <v>410257.5</v>
      </c>
      <c r="K116" s="118">
        <v>0</v>
      </c>
      <c r="L116" s="118"/>
      <c r="M116" s="201">
        <v>12115342.59</v>
      </c>
      <c r="N116" s="115">
        <v>17824173.539999999</v>
      </c>
      <c r="O116" s="118"/>
      <c r="P116" s="176"/>
      <c r="Q116" s="203"/>
      <c r="R116" s="201"/>
      <c r="S116" s="201"/>
      <c r="T116" s="200"/>
      <c r="U116" s="201"/>
      <c r="V116" s="9"/>
      <c r="W116" s="134"/>
      <c r="X116" s="118"/>
    </row>
    <row r="117" spans="1:24" x14ac:dyDescent="0.25">
      <c r="A117" s="93" t="s">
        <v>187</v>
      </c>
      <c r="B117" s="22">
        <f t="shared" ref="B117:G117" si="24">SUM(B113:B116)</f>
        <v>1233600664.7700002</v>
      </c>
      <c r="C117" s="22">
        <f t="shared" si="24"/>
        <v>1144928899.0599999</v>
      </c>
      <c r="D117" s="22">
        <f t="shared" si="24"/>
        <v>1258921477.0100002</v>
      </c>
      <c r="E117" s="100">
        <f t="shared" si="24"/>
        <v>1438388836.8799999</v>
      </c>
      <c r="F117" s="100">
        <v>1628185333.1499999</v>
      </c>
      <c r="G117" s="100">
        <f t="shared" si="24"/>
        <v>1614661590.24</v>
      </c>
      <c r="H117" s="22">
        <f t="shared" ref="H117:I117" si="25">SUM(H113:H116)</f>
        <v>1667252980.1799998</v>
      </c>
      <c r="I117" s="108">
        <f t="shared" si="25"/>
        <v>1648019833.23</v>
      </c>
      <c r="J117" s="22">
        <v>1638803636.53</v>
      </c>
      <c r="K117" s="108">
        <v>1979593949.6900001</v>
      </c>
      <c r="L117" s="108">
        <v>2229365492.9200001</v>
      </c>
      <c r="M117" s="207">
        <f t="shared" ref="M117:X117" si="26">SUM(M113:M116)</f>
        <v>163202838.78</v>
      </c>
      <c r="N117" s="108">
        <f t="shared" si="26"/>
        <v>347096928.15000004</v>
      </c>
      <c r="O117" s="108">
        <f t="shared" si="26"/>
        <v>0</v>
      </c>
      <c r="P117" s="207">
        <f t="shared" si="26"/>
        <v>0</v>
      </c>
      <c r="Q117" s="207">
        <f t="shared" si="26"/>
        <v>0</v>
      </c>
      <c r="R117" s="207">
        <f t="shared" si="26"/>
        <v>0</v>
      </c>
      <c r="S117" s="207">
        <f t="shared" si="26"/>
        <v>0</v>
      </c>
      <c r="T117" s="207">
        <f t="shared" si="26"/>
        <v>0</v>
      </c>
      <c r="U117" s="207">
        <f t="shared" si="26"/>
        <v>0</v>
      </c>
      <c r="V117" s="108">
        <f t="shared" si="26"/>
        <v>0</v>
      </c>
      <c r="W117" s="108">
        <f t="shared" si="26"/>
        <v>0</v>
      </c>
      <c r="X117" s="108">
        <f t="shared" si="26"/>
        <v>0</v>
      </c>
    </row>
    <row r="118" spans="1:24" x14ac:dyDescent="0.25">
      <c r="A118" s="91" t="s">
        <v>183</v>
      </c>
      <c r="B118" s="22">
        <v>75997913.170000002</v>
      </c>
      <c r="C118" s="22">
        <v>95939179.230000004</v>
      </c>
      <c r="D118" s="22">
        <v>2930945.82</v>
      </c>
      <c r="E118" s="100">
        <v>115523426.42</v>
      </c>
      <c r="F118" s="100">
        <v>42632310.700000048</v>
      </c>
      <c r="G118" s="100">
        <f t="shared" ref="G118:I118" si="27">+G112-G117</f>
        <v>12738927.249999762</v>
      </c>
      <c r="H118" s="22">
        <f t="shared" si="27"/>
        <v>172597099.83000016</v>
      </c>
      <c r="I118" s="108">
        <f t="shared" si="27"/>
        <v>68277821.320000172</v>
      </c>
      <c r="J118" s="22">
        <v>60916402.259999998</v>
      </c>
      <c r="K118" s="108">
        <v>18463202.059999943</v>
      </c>
      <c r="L118" s="108">
        <v>7031503.5799999237</v>
      </c>
      <c r="M118" s="207">
        <f>M112-M117</f>
        <v>1859390642.0699999</v>
      </c>
      <c r="N118" s="108">
        <f t="shared" ref="N118:X118" si="28">N112-N117</f>
        <v>1675496552.6999998</v>
      </c>
      <c r="O118" s="108">
        <f t="shared" si="28"/>
        <v>0</v>
      </c>
      <c r="P118" s="108">
        <f t="shared" si="28"/>
        <v>0</v>
      </c>
      <c r="Q118" s="108">
        <f t="shared" si="28"/>
        <v>0</v>
      </c>
      <c r="R118" s="108">
        <f t="shared" si="28"/>
        <v>0</v>
      </c>
      <c r="S118" s="108">
        <f t="shared" si="28"/>
        <v>0</v>
      </c>
      <c r="T118" s="108">
        <f t="shared" si="28"/>
        <v>0</v>
      </c>
      <c r="U118" s="108">
        <f t="shared" si="28"/>
        <v>0</v>
      </c>
      <c r="V118" s="108">
        <f t="shared" si="28"/>
        <v>0</v>
      </c>
      <c r="W118" s="108">
        <f t="shared" si="28"/>
        <v>0</v>
      </c>
      <c r="X118" s="108">
        <f t="shared" si="28"/>
        <v>0</v>
      </c>
    </row>
    <row r="119" spans="1:24" x14ac:dyDescent="0.25">
      <c r="A119" s="91"/>
      <c r="B119" s="35"/>
      <c r="E119" s="101"/>
      <c r="F119" s="101"/>
      <c r="G119" s="101"/>
      <c r="I119" s="118"/>
      <c r="J119" s="9"/>
      <c r="K119" s="118"/>
      <c r="L119" s="118"/>
      <c r="M119" s="201"/>
      <c r="N119" s="9"/>
      <c r="O119" s="118"/>
      <c r="P119" s="9"/>
      <c r="Q119" s="134"/>
      <c r="R119" s="118"/>
      <c r="S119" s="118"/>
      <c r="T119" s="9"/>
      <c r="U119" s="118"/>
      <c r="V119" s="9"/>
      <c r="W119" s="134"/>
      <c r="X119" s="118"/>
    </row>
    <row r="120" spans="1:24" ht="15.75" thickBot="1" x14ac:dyDescent="0.3">
      <c r="A120" s="94"/>
      <c r="B120" s="95"/>
      <c r="C120" s="95"/>
      <c r="D120" s="95"/>
      <c r="E120" s="102"/>
      <c r="F120" s="102"/>
      <c r="G120" s="102"/>
      <c r="H120" s="145"/>
      <c r="I120" s="116"/>
      <c r="J120" s="147"/>
      <c r="K120" s="116"/>
      <c r="L120" s="116"/>
      <c r="M120" s="273"/>
      <c r="N120" s="147"/>
      <c r="O120" s="116"/>
      <c r="P120" s="147"/>
      <c r="Q120" s="159"/>
      <c r="R120" s="116"/>
      <c r="S120" s="116"/>
      <c r="T120" s="147"/>
      <c r="U120" s="116"/>
      <c r="V120" s="147"/>
      <c r="W120" s="159"/>
      <c r="X120" s="116"/>
    </row>
    <row r="121" spans="1:24" x14ac:dyDescent="0.25">
      <c r="C121" s="26"/>
      <c r="D121" s="26"/>
      <c r="E121" s="26"/>
      <c r="F121" s="26"/>
      <c r="G121" s="26"/>
      <c r="H121" s="26"/>
    </row>
    <row r="122" spans="1:24" x14ac:dyDescent="0.25">
      <c r="D122" s="37"/>
      <c r="E122" s="28"/>
      <c r="F122" s="28"/>
      <c r="G122" s="28"/>
      <c r="H122" s="28"/>
    </row>
    <row r="123" spans="1:24" x14ac:dyDescent="0.25">
      <c r="E123" s="37"/>
      <c r="F123" s="37"/>
      <c r="G123" s="37"/>
      <c r="H123" s="37"/>
    </row>
  </sheetData>
  <mergeCells count="1">
    <mergeCell ref="M5: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81F2-3E79-426F-8222-73211FD7482B}">
  <dimension ref="C4:M34"/>
  <sheetViews>
    <sheetView topLeftCell="A18" workbookViewId="0">
      <selection activeCell="G22" sqref="G22"/>
    </sheetView>
  </sheetViews>
  <sheetFormatPr baseColWidth="10" defaultRowHeight="15" x14ac:dyDescent="0.25"/>
  <cols>
    <col min="7" max="7" width="11.85546875" bestFit="1" customWidth="1"/>
  </cols>
  <sheetData>
    <row r="4" spans="3:13" x14ac:dyDescent="0.25">
      <c r="E4" t="s">
        <v>277</v>
      </c>
      <c r="F4">
        <v>4.66</v>
      </c>
    </row>
    <row r="8" spans="3:13" x14ac:dyDescent="0.25">
      <c r="C8" t="s">
        <v>275</v>
      </c>
    </row>
    <row r="9" spans="3:13" x14ac:dyDescent="0.25">
      <c r="C9">
        <v>2023</v>
      </c>
      <c r="D9">
        <v>2199872602.46</v>
      </c>
      <c r="E9">
        <f>D9/D10</f>
        <v>1.128320944554507</v>
      </c>
      <c r="G9" t="s">
        <v>278</v>
      </c>
      <c r="J9" s="199">
        <v>0.24</v>
      </c>
    </row>
    <row r="10" spans="3:13" x14ac:dyDescent="0.25">
      <c r="C10">
        <v>2022</v>
      </c>
      <c r="D10">
        <v>1949686933.5600002</v>
      </c>
      <c r="G10" t="s">
        <v>279</v>
      </c>
      <c r="J10" s="199">
        <v>0.18</v>
      </c>
    </row>
    <row r="11" spans="3:13" x14ac:dyDescent="0.25">
      <c r="H11" t="s">
        <v>280</v>
      </c>
    </row>
    <row r="12" spans="3:13" x14ac:dyDescent="0.25">
      <c r="C12" t="s">
        <v>276</v>
      </c>
      <c r="D12">
        <v>2283466204.5599999</v>
      </c>
      <c r="E12">
        <f>D12/D13</f>
        <v>1.1545216719588478</v>
      </c>
    </row>
    <row r="13" spans="3:13" x14ac:dyDescent="0.25">
      <c r="D13">
        <v>1977846115.8599997</v>
      </c>
      <c r="G13" t="s">
        <v>282</v>
      </c>
      <c r="M13" s="255">
        <v>4.2700000000000002E-2</v>
      </c>
    </row>
    <row r="14" spans="3:13" x14ac:dyDescent="0.25">
      <c r="G14" t="s">
        <v>283</v>
      </c>
      <c r="M14" s="199">
        <v>0.35</v>
      </c>
    </row>
    <row r="15" spans="3:13" x14ac:dyDescent="0.25">
      <c r="G15" t="s">
        <v>281</v>
      </c>
      <c r="M15" s="199">
        <v>0.22</v>
      </c>
    </row>
    <row r="18" spans="3:10" x14ac:dyDescent="0.25">
      <c r="C18" t="s">
        <v>284</v>
      </c>
    </row>
    <row r="19" spans="3:10" x14ac:dyDescent="0.25">
      <c r="C19">
        <v>2023</v>
      </c>
      <c r="D19">
        <v>171696872.61000004</v>
      </c>
      <c r="E19">
        <f>D19/D20</f>
        <v>0.94654134889835484</v>
      </c>
      <c r="G19" t="s">
        <v>285</v>
      </c>
      <c r="J19" s="255">
        <v>8.8999999999999999E-3</v>
      </c>
    </row>
    <row r="20" spans="3:10" x14ac:dyDescent="0.25">
      <c r="C20">
        <v>2022</v>
      </c>
      <c r="D20">
        <v>181393948.41000006</v>
      </c>
    </row>
    <row r="22" spans="3:10" x14ac:dyDescent="0.25">
      <c r="C22" t="s">
        <v>286</v>
      </c>
      <c r="D22">
        <v>3094653472.0699997</v>
      </c>
      <c r="E22">
        <f>D22/D23</f>
        <v>1.0603254442300214</v>
      </c>
      <c r="G22" t="s">
        <v>292</v>
      </c>
      <c r="J22">
        <v>2.17</v>
      </c>
    </row>
    <row r="23" spans="3:10" x14ac:dyDescent="0.25">
      <c r="D23">
        <v>2918588334.2800002</v>
      </c>
    </row>
    <row r="25" spans="3:10" x14ac:dyDescent="0.25">
      <c r="C25" t="s">
        <v>287</v>
      </c>
      <c r="D25">
        <v>3266350344.6799998</v>
      </c>
      <c r="E25">
        <f>D25/D26</f>
        <v>1.0536674234943157</v>
      </c>
    </row>
    <row r="26" spans="3:10" x14ac:dyDescent="0.25">
      <c r="D26">
        <v>3099982282.6900001</v>
      </c>
    </row>
    <row r="29" spans="3:10" x14ac:dyDescent="0.25">
      <c r="C29" t="s">
        <v>288</v>
      </c>
      <c r="D29">
        <v>121499080.86</v>
      </c>
      <c r="E29">
        <f>D29/D30</f>
        <v>1.34725048160932</v>
      </c>
      <c r="G29" t="s">
        <v>289</v>
      </c>
      <c r="J29">
        <v>4.12</v>
      </c>
    </row>
    <row r="30" spans="3:10" x14ac:dyDescent="0.25">
      <c r="D30">
        <v>90182993.080000013</v>
      </c>
      <c r="G30" t="s">
        <v>290</v>
      </c>
      <c r="J30" s="256">
        <v>1.46</v>
      </c>
    </row>
    <row r="31" spans="3:10" x14ac:dyDescent="0.25">
      <c r="G31" t="s">
        <v>291</v>
      </c>
      <c r="J31">
        <v>1.22</v>
      </c>
    </row>
    <row r="32" spans="3:10" x14ac:dyDescent="0.25">
      <c r="C32" t="s">
        <v>293</v>
      </c>
    </row>
    <row r="33" spans="3:5" x14ac:dyDescent="0.25">
      <c r="C33">
        <v>2023</v>
      </c>
      <c r="D33">
        <v>153747586.50999999</v>
      </c>
      <c r="E33">
        <f>D33/D34</f>
        <v>1.1828864158080949</v>
      </c>
    </row>
    <row r="34" spans="3:5" x14ac:dyDescent="0.25">
      <c r="C34">
        <v>2022</v>
      </c>
      <c r="D34">
        <v>129976627.05000001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2024-04-29T16:19:46Z</dcterms:modified>
</cp:coreProperties>
</file>