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A52892B4-C427-47B4-8A11-E29E0CF3389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5" i="3" l="1"/>
  <c r="S87" i="3" s="1"/>
  <c r="S14" i="3"/>
  <c r="P72" i="3" l="1"/>
  <c r="P85" i="3" s="1"/>
  <c r="M72" i="3" l="1"/>
  <c r="M85" i="3" s="1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85" i="3" s="1"/>
  <c r="U39" i="3"/>
  <c r="U20" i="3"/>
  <c r="U41" i="3" l="1"/>
  <c r="X88" i="3"/>
  <c r="W88" i="3"/>
  <c r="V41" i="3"/>
  <c r="V88" i="3" s="1"/>
  <c r="U118" i="3"/>
  <c r="U87" i="3"/>
  <c r="U88" i="3" l="1"/>
  <c r="T117" i="3"/>
  <c r="T112" i="3"/>
  <c r="T72" i="3"/>
  <c r="T85" i="3" s="1"/>
  <c r="T56" i="3"/>
  <c r="T62" i="3" s="1"/>
  <c r="T39" i="3"/>
  <c r="T20" i="3"/>
  <c r="S117" i="3"/>
  <c r="S112" i="3"/>
  <c r="S72" i="3"/>
  <c r="S56" i="3"/>
  <c r="S62" i="3" s="1"/>
  <c r="S39" i="3"/>
  <c r="S20" i="3"/>
  <c r="T118" i="3" l="1"/>
  <c r="S118" i="3"/>
  <c r="T87" i="3"/>
  <c r="T41" i="3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T88" i="3" l="1"/>
  <c r="R87" i="3"/>
  <c r="Q118" i="3"/>
  <c r="R118" i="3"/>
  <c r="S88" i="3"/>
  <c r="R41" i="3"/>
  <c r="Q87" i="3"/>
  <c r="Q41" i="3"/>
  <c r="P117" i="3"/>
  <c r="P112" i="3"/>
  <c r="P107" i="3"/>
  <c r="P103" i="3"/>
  <c r="P56" i="3"/>
  <c r="P62" i="3" s="1"/>
  <c r="P87" i="3" s="1"/>
  <c r="R88" i="3" l="1"/>
  <c r="Q88" i="3"/>
  <c r="P118" i="3"/>
  <c r="P39" i="3"/>
  <c r="P20" i="3"/>
  <c r="O117" i="3"/>
  <c r="O112" i="3"/>
  <c r="O107" i="3"/>
  <c r="O103" i="3"/>
  <c r="O72" i="3"/>
  <c r="O85" i="3" s="1"/>
  <c r="O56" i="3"/>
  <c r="O62" i="3" s="1"/>
  <c r="O87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<sst xmlns="http://schemas.openxmlformats.org/spreadsheetml/2006/main" count="1033" uniqueCount="275">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</sst>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6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43" fontId="6" fillId="3" borderId="0" xfId="1" applyFont="1" applyFill="1" applyAlignment="1">
      <alignment wrapText="1"/>
    </xf>
    <xf numFmtId="43" fontId="6" fillId="3" borderId="0" xfId="1" applyFont="1" applyFill="1"/>
    <xf numFmtId="43" fontId="6" fillId="3" borderId="0" xfId="1" applyFont="1" applyFill="1" applyAlignme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2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3" borderId="0" xfId="1" applyFont="1" applyFill="1" applyAlignment="1">
      <alignment wrapText="1"/>
    </xf>
    <xf numFmtId="43" fontId="11" fillId="3" borderId="0" xfId="1" applyFont="1" applyFill="1" applyAlignment="1">
      <alignment horizontal="right"/>
    </xf>
    <xf numFmtId="43" fontId="12" fillId="3" borderId="0" xfId="1" applyFont="1" applyFill="1" applyAlignment="1">
      <alignment horizontal="right"/>
    </xf>
    <xf numFmtId="43" fontId="11" fillId="3" borderId="0" xfId="1" applyFont="1" applyFill="1"/>
    <xf numFmtId="43" fontId="12" fillId="3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2" borderId="0" xfId="1" applyFont="1" applyFill="1" applyBorder="1"/>
    <xf numFmtId="43" fontId="11" fillId="0" borderId="0" xfId="1" applyFont="1" applyBorder="1" applyAlignment="1">
      <alignment wrapText="1"/>
    </xf>
    <xf numFmtId="43" fontId="11" fillId="2" borderId="2" xfId="1" applyFont="1" applyFill="1" applyBorder="1"/>
    <xf numFmtId="43" fontId="14" fillId="0" borderId="0" xfId="1" applyFont="1" applyBorder="1"/>
    <xf numFmtId="43" fontId="20" fillId="0" borderId="15" xfId="1" applyFont="1" applyFill="1" applyBorder="1"/>
    <xf numFmtId="43" fontId="0" fillId="0" borderId="0" xfId="1" applyFont="1" applyFill="1" applyBorder="1"/>
    <xf numFmtId="43" fontId="4" fillId="0" borderId="16" xfId="1" applyFont="1" applyFill="1" applyBorder="1"/>
    <xf numFmtId="43" fontId="4" fillId="0" borderId="0" xfId="1" applyFont="1" applyFill="1" applyBorder="1"/>
    <xf numFmtId="43" fontId="8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0" fillId="0" borderId="0" xfId="1" applyFont="1" applyFill="1"/>
    <xf numFmtId="17" fontId="0" fillId="0" borderId="0" xfId="1" applyNumberFormat="1" applyFont="1" applyFill="1" applyBorder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1" fillId="0" borderId="24" xfId="1" applyFont="1" applyFill="1" applyBorder="1"/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3" fillId="0" borderId="42" xfId="1" applyFont="1" applyFill="1" applyBorder="1"/>
    <xf numFmtId="43" fontId="5" fillId="0" borderId="0" xfId="1" applyFont="1" applyAlignment="1">
      <alignment horizontal="center"/>
    </xf>
    <xf numFmtId="0" fontId="8" fillId="0" borderId="0" xfId="0" applyFont="1" applyFill="1"/>
    <xf numFmtId="0" fontId="0" fillId="0" borderId="0" xfId="0" applyFill="1"/>
    <xf numFmtId="43" fontId="2" fillId="0" borderId="9" xfId="1" applyFont="1" applyFill="1" applyBorder="1" applyAlignment="1">
      <alignment horizontal="center"/>
    </xf>
    <xf numFmtId="43" fontId="2" fillId="0" borderId="13" xfId="1" applyFont="1" applyFill="1" applyBorder="1" applyAlignment="1">
      <alignment horizontal="center"/>
    </xf>
    <xf numFmtId="43" fontId="2" fillId="0" borderId="10" xfId="1" applyFont="1" applyFill="1" applyBorder="1" applyAlignment="1">
      <alignment horizontal="center"/>
    </xf>
    <xf numFmtId="0" fontId="10" fillId="0" borderId="1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" fontId="2" fillId="0" borderId="14" xfId="0" applyNumberFormat="1" applyFont="1" applyFill="1" applyBorder="1" applyAlignment="1">
      <alignment horizontal="center"/>
    </xf>
    <xf numFmtId="43" fontId="2" fillId="0" borderId="14" xfId="1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19" xfId="1" applyFont="1" applyFill="1" applyBorder="1" applyAlignment="1">
      <alignment horizontal="center"/>
    </xf>
    <xf numFmtId="0" fontId="0" fillId="0" borderId="11" xfId="0" applyFill="1" applyBorder="1"/>
    <xf numFmtId="0" fontId="0" fillId="0" borderId="23" xfId="0" applyFill="1" applyBorder="1"/>
    <xf numFmtId="0" fontId="0" fillId="0" borderId="3" xfId="0" applyFill="1" applyBorder="1"/>
    <xf numFmtId="0" fontId="2" fillId="0" borderId="2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7" fontId="2" fillId="0" borderId="23" xfId="0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43" fontId="0" fillId="0" borderId="23" xfId="1" applyFont="1" applyFill="1" applyBorder="1"/>
    <xf numFmtId="43" fontId="0" fillId="0" borderId="3" xfId="1" applyFont="1" applyFill="1" applyBorder="1"/>
    <xf numFmtId="43" fontId="0" fillId="0" borderId="11" xfId="1" applyFont="1" applyFill="1" applyBorder="1"/>
    <xf numFmtId="17" fontId="0" fillId="0" borderId="23" xfId="1" applyNumberFormat="1" applyFont="1" applyFill="1" applyBorder="1" applyAlignment="1">
      <alignment horizontal="center"/>
    </xf>
    <xf numFmtId="17" fontId="0" fillId="0" borderId="3" xfId="1" applyNumberFormat="1" applyFont="1" applyFill="1" applyBorder="1" applyAlignment="1">
      <alignment horizontal="center"/>
    </xf>
    <xf numFmtId="17" fontId="0" fillId="0" borderId="11" xfId="1" applyNumberFormat="1" applyFont="1" applyFill="1" applyBorder="1" applyAlignment="1">
      <alignment horizontal="center"/>
    </xf>
    <xf numFmtId="43" fontId="9" fillId="0" borderId="0" xfId="1" applyFont="1" applyFill="1"/>
    <xf numFmtId="0" fontId="0" fillId="0" borderId="5" xfId="0" applyFill="1" applyBorder="1"/>
    <xf numFmtId="0" fontId="0" fillId="0" borderId="24" xfId="0" applyFill="1" applyBorder="1"/>
    <xf numFmtId="43" fontId="8" fillId="0" borderId="0" xfId="1" applyFont="1" applyFill="1" applyBorder="1" applyAlignment="1">
      <alignment wrapText="1"/>
    </xf>
    <xf numFmtId="43" fontId="9" fillId="0" borderId="5" xfId="1" applyFont="1" applyFill="1" applyBorder="1"/>
    <xf numFmtId="43" fontId="9" fillId="0" borderId="0" xfId="1" applyFont="1" applyFill="1" applyBorder="1"/>
    <xf numFmtId="43" fontId="0" fillId="0" borderId="0" xfId="0" applyNumberFormat="1" applyFill="1"/>
    <xf numFmtId="43" fontId="9" fillId="0" borderId="6" xfId="1" applyFont="1" applyFill="1" applyBorder="1"/>
    <xf numFmtId="43" fontId="9" fillId="0" borderId="1" xfId="1" applyFont="1" applyFill="1" applyBorder="1"/>
    <xf numFmtId="9" fontId="0" fillId="0" borderId="0" xfId="0" applyNumberFormat="1" applyFill="1"/>
    <xf numFmtId="43" fontId="9" fillId="0" borderId="0" xfId="1" applyFont="1" applyFill="1" applyBorder="1" applyAlignment="1">
      <alignment wrapText="1"/>
    </xf>
    <xf numFmtId="43" fontId="8" fillId="0" borderId="0" xfId="1" applyFont="1" applyFill="1"/>
    <xf numFmtId="43" fontId="17" fillId="0" borderId="15" xfId="1" applyFont="1" applyFill="1" applyBorder="1"/>
    <xf numFmtId="0" fontId="17" fillId="0" borderId="0" xfId="0" applyFont="1" applyFill="1"/>
    <xf numFmtId="43" fontId="9" fillId="0" borderId="17" xfId="1" applyFont="1" applyFill="1" applyBorder="1"/>
    <xf numFmtId="43" fontId="9" fillId="0" borderId="7" xfId="1" applyFont="1" applyFill="1" applyBorder="1"/>
    <xf numFmtId="43" fontId="9" fillId="0" borderId="8" xfId="1" applyFont="1" applyFill="1" applyBorder="1"/>
    <xf numFmtId="43" fontId="9" fillId="0" borderId="36" xfId="1" applyFont="1" applyFill="1" applyBorder="1"/>
    <xf numFmtId="43" fontId="0" fillId="0" borderId="5" xfId="1" applyFont="1" applyFill="1" applyBorder="1"/>
    <xf numFmtId="43" fontId="0" fillId="0" borderId="27" xfId="1" applyFont="1" applyFill="1" applyBorder="1"/>
    <xf numFmtId="43" fontId="7" fillId="0" borderId="0" xfId="1" applyFont="1" applyFill="1" applyBorder="1" applyAlignment="1">
      <alignment wrapText="1"/>
    </xf>
    <xf numFmtId="43" fontId="3" fillId="0" borderId="5" xfId="1" applyFont="1" applyFill="1" applyBorder="1"/>
    <xf numFmtId="43" fontId="3" fillId="0" borderId="27" xfId="1" applyFont="1" applyFill="1" applyBorder="1"/>
    <xf numFmtId="43" fontId="8" fillId="0" borderId="0" xfId="1" applyFont="1" applyFill="1" applyBorder="1" applyAlignment="1">
      <alignment horizontal="left" wrapText="1"/>
    </xf>
    <xf numFmtId="43" fontId="9" fillId="0" borderId="21" xfId="1" applyFont="1" applyFill="1" applyBorder="1"/>
    <xf numFmtId="43" fontId="0" fillId="0" borderId="31" xfId="1" applyFont="1" applyFill="1" applyBorder="1"/>
    <xf numFmtId="43" fontId="0" fillId="0" borderId="29" xfId="1" applyFont="1" applyFill="1" applyBorder="1"/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28" xfId="1" applyFont="1" applyFill="1" applyBorder="1"/>
    <xf numFmtId="43" fontId="9" fillId="0" borderId="38" xfId="1" applyFont="1" applyFill="1" applyBorder="1"/>
    <xf numFmtId="43" fontId="9" fillId="0" borderId="34" xfId="1" applyFont="1" applyFill="1" applyBorder="1"/>
    <xf numFmtId="43" fontId="9" fillId="0" borderId="32" xfId="1" applyFont="1" applyFill="1" applyBorder="1"/>
    <xf numFmtId="43" fontId="9" fillId="0" borderId="33" xfId="1" applyFont="1" applyFill="1" applyBorder="1"/>
    <xf numFmtId="43" fontId="9" fillId="0" borderId="14" xfId="1" applyFont="1" applyFill="1" applyBorder="1"/>
    <xf numFmtId="43" fontId="9" fillId="0" borderId="19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30" xfId="1" applyFont="1" applyFill="1" applyBorder="1"/>
    <xf numFmtId="43" fontId="0" fillId="0" borderId="34" xfId="1" applyFont="1" applyFill="1" applyBorder="1"/>
    <xf numFmtId="43" fontId="0" fillId="0" borderId="38" xfId="1" applyFont="1" applyFill="1" applyBorder="1"/>
    <xf numFmtId="43" fontId="0" fillId="0" borderId="16" xfId="1" applyFont="1" applyFill="1" applyBorder="1"/>
    <xf numFmtId="43" fontId="9" fillId="0" borderId="0" xfId="1" applyFont="1" applyFill="1" applyBorder="1" applyAlignment="1">
      <alignment horizontal="left" wrapText="1"/>
    </xf>
    <xf numFmtId="43" fontId="3" fillId="0" borderId="16" xfId="1" applyFont="1" applyFill="1" applyBorder="1"/>
    <xf numFmtId="43" fontId="3" fillId="0" borderId="0" xfId="1" applyFont="1" applyFill="1"/>
    <xf numFmtId="43" fontId="3" fillId="0" borderId="39" xfId="1" applyFont="1" applyFill="1" applyBorder="1"/>
    <xf numFmtId="43" fontId="3" fillId="0" borderId="31" xfId="1" applyFont="1" applyFill="1" applyBorder="1"/>
    <xf numFmtId="43" fontId="9" fillId="0" borderId="1" xfId="1" applyFont="1" applyFill="1" applyBorder="1" applyAlignment="1">
      <alignment wrapText="1"/>
    </xf>
    <xf numFmtId="43" fontId="9" fillId="0" borderId="31" xfId="1" applyFont="1" applyFill="1" applyBorder="1"/>
    <xf numFmtId="43" fontId="9" fillId="0" borderId="40" xfId="1" applyFont="1" applyFill="1" applyBorder="1"/>
    <xf numFmtId="43" fontId="9" fillId="0" borderId="29" xfId="1" applyFont="1" applyFill="1" applyBorder="1"/>
    <xf numFmtId="43" fontId="9" fillId="0" borderId="2" xfId="1" applyFont="1" applyFill="1" applyBorder="1"/>
    <xf numFmtId="43" fontId="3" fillId="0" borderId="30" xfId="1" applyFont="1" applyFill="1" applyBorder="1"/>
    <xf numFmtId="0" fontId="0" fillId="0" borderId="30" xfId="0" applyFill="1" applyBorder="1"/>
    <xf numFmtId="0" fontId="0" fillId="0" borderId="27" xfId="0" applyFill="1" applyBorder="1"/>
    <xf numFmtId="0" fontId="0" fillId="0" borderId="15" xfId="0" applyFill="1" applyBorder="1"/>
    <xf numFmtId="0" fontId="8" fillId="0" borderId="0" xfId="1" applyNumberFormat="1" applyFont="1" applyFill="1" applyBorder="1" applyAlignment="1">
      <alignment horizontal="left" wrapText="1"/>
    </xf>
    <xf numFmtId="0" fontId="0" fillId="0" borderId="16" xfId="0" applyFill="1" applyBorder="1"/>
    <xf numFmtId="43" fontId="18" fillId="0" borderId="5" xfId="1" applyFont="1" applyFill="1" applyBorder="1"/>
    <xf numFmtId="43" fontId="18" fillId="0" borderId="27" xfId="1" applyFont="1" applyFill="1" applyBorder="1"/>
    <xf numFmtId="43" fontId="18" fillId="0" borderId="16" xfId="1" applyFont="1" applyFill="1" applyBorder="1"/>
    <xf numFmtId="43" fontId="19" fillId="0" borderId="5" xfId="1" applyFont="1" applyFill="1" applyBorder="1"/>
    <xf numFmtId="43" fontId="2" fillId="0" borderId="5" xfId="1" applyFont="1" applyFill="1" applyBorder="1"/>
    <xf numFmtId="43" fontId="2" fillId="0" borderId="27" xfId="1" applyFont="1" applyFill="1" applyBorder="1"/>
    <xf numFmtId="43" fontId="9" fillId="0" borderId="35" xfId="1" applyFont="1" applyFill="1" applyBorder="1"/>
    <xf numFmtId="43" fontId="19" fillId="0" borderId="27" xfId="1" applyFont="1" applyFill="1" applyBorder="1"/>
    <xf numFmtId="43" fontId="9" fillId="0" borderId="22" xfId="1" applyFont="1" applyFill="1" applyBorder="1"/>
    <xf numFmtId="43" fontId="0" fillId="0" borderId="21" xfId="1" applyFont="1" applyFill="1" applyBorder="1"/>
    <xf numFmtId="43" fontId="0" fillId="0" borderId="43" xfId="1" applyFont="1" applyFill="1" applyBorder="1"/>
    <xf numFmtId="43" fontId="9" fillId="0" borderId="44" xfId="1" applyFont="1" applyFill="1" applyBorder="1"/>
    <xf numFmtId="43" fontId="9" fillId="0" borderId="45" xfId="1" applyFont="1" applyFill="1" applyBorder="1"/>
    <xf numFmtId="43" fontId="8" fillId="0" borderId="19" xfId="1" applyFont="1" applyFill="1" applyBorder="1"/>
    <xf numFmtId="43" fontId="8" fillId="0" borderId="4" xfId="1" applyFont="1" applyFill="1" applyBorder="1"/>
    <xf numFmtId="43" fontId="9" fillId="0" borderId="4" xfId="1" applyFont="1" applyFill="1" applyBorder="1"/>
    <xf numFmtId="43" fontId="9" fillId="0" borderId="20" xfId="1" applyFont="1" applyFill="1" applyBorder="1"/>
    <xf numFmtId="43" fontId="9" fillId="0" borderId="16" xfId="1" applyFont="1" applyFill="1" applyBorder="1"/>
    <xf numFmtId="43" fontId="8" fillId="0" borderId="15" xfId="1" applyFont="1" applyFill="1" applyBorder="1"/>
    <xf numFmtId="43" fontId="3" fillId="0" borderId="18" xfId="1" applyFont="1" applyFill="1" applyBorder="1"/>
    <xf numFmtId="43" fontId="3" fillId="0" borderId="1" xfId="1" applyFont="1" applyFill="1" applyBorder="1"/>
    <xf numFmtId="43" fontId="3" fillId="0" borderId="38" xfId="1" applyFont="1" applyFill="1" applyBorder="1"/>
    <xf numFmtId="43" fontId="3" fillId="0" borderId="33" xfId="1" applyFont="1" applyFill="1" applyBorder="1"/>
    <xf numFmtId="43" fontId="3" fillId="0" borderId="34" xfId="1" applyFont="1" applyFill="1" applyBorder="1"/>
    <xf numFmtId="43" fontId="3" fillId="0" borderId="43" xfId="1" applyFont="1" applyFill="1" applyBorder="1"/>
    <xf numFmtId="43" fontId="1" fillId="0" borderId="33" xfId="1" applyFont="1" applyFill="1" applyBorder="1"/>
    <xf numFmtId="43" fontId="1" fillId="0" borderId="38" xfId="1" applyFont="1" applyFill="1" applyBorder="1"/>
    <xf numFmtId="43" fontId="9" fillId="0" borderId="18" xfId="1" applyFont="1" applyFill="1" applyBorder="1"/>
    <xf numFmtId="43" fontId="8" fillId="0" borderId="11" xfId="1" applyFont="1" applyFill="1" applyBorder="1"/>
    <xf numFmtId="4" fontId="0" fillId="0" borderId="3" xfId="0" applyNumberFormat="1" applyFill="1" applyBorder="1" applyAlignment="1">
      <alignment horizontal="right"/>
    </xf>
    <xf numFmtId="0" fontId="0" fillId="0" borderId="12" xfId="0" applyFill="1" applyBorder="1"/>
    <xf numFmtId="4" fontId="0" fillId="0" borderId="0" xfId="0" applyNumberForma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1</v>
      </c>
      <c r="I2" s="24" t="s">
        <v>1</v>
      </c>
      <c r="J2" s="24"/>
      <c r="K2" s="24"/>
      <c r="L2" s="24"/>
      <c r="M2" s="24"/>
      <c r="N2" s="24"/>
      <c r="O2" s="24"/>
      <c r="Q2" s="24" t="s">
        <v>1</v>
      </c>
      <c r="R2" s="24"/>
      <c r="S2" s="24"/>
      <c r="T2" s="24"/>
      <c r="U2" s="24"/>
      <c r="V2" s="24"/>
      <c r="W2" s="24"/>
      <c r="Y2" s="1" t="s">
        <v>1</v>
      </c>
      <c r="AG2" s="1" t="s">
        <v>1</v>
      </c>
      <c r="AO2" s="1" t="s">
        <v>1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1</v>
      </c>
      <c r="BD3" s="22" t="s">
        <v>1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229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231</v>
      </c>
      <c r="BD5" s="22" t="s">
        <v>230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10" t="s">
        <v>61</v>
      </c>
      <c r="K6" s="110"/>
      <c r="L6" s="110" t="s">
        <v>62</v>
      </c>
      <c r="M6" s="110"/>
      <c r="N6" s="110" t="s">
        <v>63</v>
      </c>
      <c r="O6" s="110"/>
      <c r="Q6" s="26" t="s">
        <v>60</v>
      </c>
      <c r="R6" s="110" t="s">
        <v>61</v>
      </c>
      <c r="S6" s="110"/>
      <c r="T6" s="110" t="s">
        <v>62</v>
      </c>
      <c r="U6" s="110"/>
      <c r="V6" s="110" t="s">
        <v>63</v>
      </c>
      <c r="W6" s="110"/>
      <c r="Y6" s="27"/>
      <c r="Z6" s="110" t="s">
        <v>61</v>
      </c>
      <c r="AA6" s="110"/>
      <c r="AB6" s="110" t="s">
        <v>62</v>
      </c>
      <c r="AC6" s="110"/>
      <c r="AD6" s="110" t="s">
        <v>63</v>
      </c>
      <c r="AE6" s="110"/>
      <c r="AG6" s="27"/>
      <c r="AH6" s="110" t="s">
        <v>61</v>
      </c>
      <c r="AI6" s="110"/>
      <c r="AJ6" s="110" t="s">
        <v>62</v>
      </c>
      <c r="AK6" s="110"/>
      <c r="AL6" s="110" t="s">
        <v>63</v>
      </c>
      <c r="AM6" s="110"/>
      <c r="AO6" s="28"/>
      <c r="AP6" s="110" t="s">
        <v>61</v>
      </c>
      <c r="AQ6" s="110"/>
      <c r="AR6" s="110" t="s">
        <v>62</v>
      </c>
      <c r="AS6" s="110"/>
      <c r="AT6" s="110" t="s">
        <v>63</v>
      </c>
      <c r="AU6" s="110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211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218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212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213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219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220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4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5</v>
      </c>
      <c r="AY43" s="22">
        <v>130304526.61</v>
      </c>
      <c r="BA43" s="22">
        <v>33830025.350000001</v>
      </c>
      <c r="BC43" s="22">
        <v>164134551.96000001</v>
      </c>
      <c r="BD43" s="22" t="s">
        <v>4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223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6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7</v>
      </c>
      <c r="AY46" s="22">
        <v>22774724.239999998</v>
      </c>
      <c r="BA46" s="22">
        <v>8172817.1799999997</v>
      </c>
      <c r="BC46" s="22">
        <v>30947541.420000002</v>
      </c>
      <c r="BD46" s="22" t="s">
        <v>6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214</v>
      </c>
      <c r="AY47" s="22">
        <v>4166296.63</v>
      </c>
      <c r="BA47" s="22">
        <v>1139545.24</v>
      </c>
      <c r="BC47" s="22">
        <v>5305841.87</v>
      </c>
      <c r="BD47" s="22" t="s">
        <v>7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9</v>
      </c>
      <c r="AY48" s="22">
        <v>27712841.899999999</v>
      </c>
      <c r="BA48" s="22">
        <v>6971445.7199999997</v>
      </c>
      <c r="BC48" s="22">
        <v>34684287.619999997</v>
      </c>
      <c r="BD48" s="22" t="s">
        <v>224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215</v>
      </c>
      <c r="AY49" s="22">
        <v>2586725.85</v>
      </c>
      <c r="BA49" s="22">
        <v>1335613.1499999999</v>
      </c>
      <c r="BC49" s="22">
        <v>3922339</v>
      </c>
      <c r="BD49" s="22" t="s">
        <v>9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10</v>
      </c>
      <c r="AY52" s="22">
        <v>15868883.699999999</v>
      </c>
      <c r="BA52" s="22">
        <v>2905263.4</v>
      </c>
      <c r="BC52" s="22">
        <v>18774147.100000001</v>
      </c>
      <c r="BD52" s="22" t="s">
        <v>225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11</v>
      </c>
      <c r="AY53" s="22">
        <v>260111679.21000001</v>
      </c>
      <c r="BA53" s="22">
        <v>123956615.89</v>
      </c>
      <c r="BC53" s="22">
        <v>384068295.10000002</v>
      </c>
      <c r="BD53" s="22" t="s">
        <v>10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12</v>
      </c>
      <c r="AY54" s="22">
        <v>145998189.72</v>
      </c>
      <c r="BA54" s="22">
        <v>72999094.920000002</v>
      </c>
      <c r="BC54" s="22">
        <v>218997284.63999999</v>
      </c>
      <c r="BD54" s="22" t="s">
        <v>11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13</v>
      </c>
      <c r="AY55" s="22">
        <v>2038364.19</v>
      </c>
      <c r="BA55" s="22">
        <v>7947188.79</v>
      </c>
      <c r="BC55" s="22">
        <v>9985552.9800000004</v>
      </c>
      <c r="BD55" s="22" t="s">
        <v>12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14</v>
      </c>
      <c r="AY56" s="22">
        <v>15730458.75</v>
      </c>
      <c r="BA56" s="22">
        <v>3146091.75</v>
      </c>
      <c r="BC56" s="22">
        <v>18876550.5</v>
      </c>
      <c r="BD56" s="22" t="s">
        <v>13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15</v>
      </c>
      <c r="AX57" s="22">
        <v>102220173.2</v>
      </c>
      <c r="AZ57" s="22">
        <v>59610425.659999996</v>
      </c>
      <c r="BB57" s="22">
        <v>161830598.86000001</v>
      </c>
      <c r="BD57" s="22" t="s">
        <v>14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16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17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18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19</v>
      </c>
      <c r="AX61" s="22">
        <v>38273093.619999997</v>
      </c>
      <c r="AZ61" s="22">
        <v>19094789.260000002</v>
      </c>
      <c r="BB61" s="22">
        <v>57367882.880000003</v>
      </c>
      <c r="BD61" s="22" t="s">
        <v>18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216</v>
      </c>
      <c r="AX62" s="22">
        <v>3316928.71</v>
      </c>
      <c r="AZ62" s="22">
        <v>1625449.81</v>
      </c>
      <c r="BB62" s="22">
        <v>4942378.5199999996</v>
      </c>
      <c r="BD62" s="22" t="s">
        <v>19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21</v>
      </c>
      <c r="AX63" s="22">
        <v>2729097.91</v>
      </c>
      <c r="AZ63" s="22">
        <v>1148220.9099999999</v>
      </c>
      <c r="BB63" s="22">
        <v>3877318.82</v>
      </c>
      <c r="BD63" s="22" t="s">
        <v>226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22</v>
      </c>
      <c r="AX64" s="36">
        <v>1079600.8899999999</v>
      </c>
      <c r="AZ64" s="36">
        <v>527521.42000000004</v>
      </c>
      <c r="BB64" s="36">
        <v>1607122.31</v>
      </c>
      <c r="BD64" s="36" t="s">
        <v>21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4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4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4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4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4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4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23</v>
      </c>
      <c r="AX65" s="22">
        <v>3173111.97</v>
      </c>
      <c r="AZ65" s="22">
        <v>1135077.52</v>
      </c>
      <c r="BB65" s="22">
        <v>4308189.49</v>
      </c>
      <c r="BD65" s="22" t="s">
        <v>22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5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5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5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5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5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5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24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25</v>
      </c>
      <c r="AX67" s="22">
        <v>42720860.890000001</v>
      </c>
      <c r="AZ67" s="22">
        <v>19173786.98</v>
      </c>
      <c r="BB67" s="22">
        <v>61894647.869999997</v>
      </c>
      <c r="BD67" s="22" t="s">
        <v>24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6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6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6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6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217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7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7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7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7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7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7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26</v>
      </c>
      <c r="AX69" s="22">
        <v>231008.74</v>
      </c>
      <c r="AZ69" s="22">
        <v>164257.70000000001</v>
      </c>
      <c r="BB69" s="22">
        <v>395266.44</v>
      </c>
      <c r="BD69" s="22" t="s">
        <v>217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8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8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27</v>
      </c>
      <c r="AX70" s="22">
        <v>27970578.559999999</v>
      </c>
      <c r="AZ70" s="22">
        <v>13972272.630000001</v>
      </c>
      <c r="BB70" s="22">
        <v>41942851.189999998</v>
      </c>
      <c r="BD70" s="22" t="s">
        <v>227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9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9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9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9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9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9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28</v>
      </c>
      <c r="AX71" s="22">
        <v>20990583.539999999</v>
      </c>
      <c r="AZ71" s="22">
        <v>8161474.2000000002</v>
      </c>
      <c r="BB71" s="22">
        <v>29152057.739999998</v>
      </c>
      <c r="BD71" s="22" t="s">
        <v>27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29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30</v>
      </c>
      <c r="AX73" s="22">
        <v>5555183.2800000003</v>
      </c>
      <c r="AZ73" s="22">
        <v>3644429.06</v>
      </c>
      <c r="BB73" s="22">
        <v>9199612.3399999999</v>
      </c>
      <c r="BD73" s="22" t="s">
        <v>29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31</v>
      </c>
      <c r="AX74" s="22">
        <v>57785315.859999999</v>
      </c>
      <c r="AZ74" s="22">
        <v>27085776.23</v>
      </c>
      <c r="BB74" s="22">
        <v>84871092.090000004</v>
      </c>
      <c r="BD74" s="22" t="s">
        <v>30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32</v>
      </c>
      <c r="AX75" s="22">
        <v>3536870.06</v>
      </c>
      <c r="AZ75" s="22">
        <v>2898004.01</v>
      </c>
      <c r="BB75" s="22">
        <v>6434874.0700000003</v>
      </c>
      <c r="BD75" s="22" t="s">
        <v>31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10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10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10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10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10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10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33</v>
      </c>
      <c r="AX76" s="22">
        <v>1656048.62</v>
      </c>
      <c r="AZ76" s="22">
        <v>1008232.34</v>
      </c>
      <c r="BB76" s="22">
        <v>2664280.96</v>
      </c>
      <c r="BD76" s="22" t="s">
        <v>32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34</v>
      </c>
      <c r="AX77" s="22">
        <v>4492927.8499999996</v>
      </c>
      <c r="AZ77" s="22">
        <v>2474160.06</v>
      </c>
      <c r="BB77" s="22">
        <v>6967087.9100000001</v>
      </c>
      <c r="BD77" s="22" t="s">
        <v>33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11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11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11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11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11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11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35</v>
      </c>
      <c r="AX78" s="22">
        <v>2730235.79</v>
      </c>
      <c r="AZ78" s="22">
        <v>2799531.58</v>
      </c>
      <c r="BB78" s="22">
        <v>5529767.3700000001</v>
      </c>
      <c r="BD78" s="22" t="s">
        <v>34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12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12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35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13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13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13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13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13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13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37</v>
      </c>
      <c r="AX80" s="22">
        <v>28287934.09</v>
      </c>
      <c r="AZ80" s="22">
        <v>13469281.9</v>
      </c>
      <c r="BB80" s="22">
        <v>41757215.990000002</v>
      </c>
      <c r="BD80" s="22" t="s">
        <v>36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14</v>
      </c>
      <c r="J81" s="24"/>
      <c r="Q81" s="24" t="s">
        <v>14</v>
      </c>
      <c r="X81" s="20">
        <f t="shared" si="6"/>
        <v>0</v>
      </c>
      <c r="Y81" s="6" t="s">
        <v>14</v>
      </c>
      <c r="AF81" s="20">
        <f t="shared" si="7"/>
        <v>0</v>
      </c>
      <c r="AG81" s="6" t="s">
        <v>14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14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38</v>
      </c>
      <c r="AX81" s="22">
        <v>1405749.48</v>
      </c>
      <c r="AZ81" s="22">
        <v>2535396.27</v>
      </c>
      <c r="BB81" s="22">
        <v>3941145.75</v>
      </c>
      <c r="BD81" s="22" t="s">
        <v>37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39</v>
      </c>
      <c r="AX82" s="22">
        <v>32223083.59</v>
      </c>
      <c r="AZ82" s="22">
        <v>12878355.779999999</v>
      </c>
      <c r="BB82" s="22">
        <v>45101439.369999997</v>
      </c>
      <c r="BD82" s="22" t="s">
        <v>38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15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15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15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15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15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39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16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16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40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17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17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41</v>
      </c>
      <c r="AX85" s="22">
        <v>395868.45</v>
      </c>
      <c r="AZ85" s="22">
        <v>244980.85</v>
      </c>
      <c r="BB85" s="22">
        <v>640849.30000000005</v>
      </c>
      <c r="BD85" s="22" t="s">
        <v>40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18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18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18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18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18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18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41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19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19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19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19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19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19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42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20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20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20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228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21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21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21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21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22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22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22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22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23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23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23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24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24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24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24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25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25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25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26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26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26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26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26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27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27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27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27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27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27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28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28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28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29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29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29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29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30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30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30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31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31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31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31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32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32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33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33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33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33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33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33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34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34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34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34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35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35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35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35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35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35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36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221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37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37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37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38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38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38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38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38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39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39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39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39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39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39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40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40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40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40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41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41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41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41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41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222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="80" zoomScaleNormal="8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5" x14ac:dyDescent="0.25"/>
  <cols>
    <col min="1" max="1" width="51.85546875" style="147" customWidth="1"/>
    <col min="2" max="2" width="17.85546875" style="147" customWidth="1"/>
    <col min="3" max="3" width="15.85546875" style="112" customWidth="1"/>
    <col min="4" max="4" width="19.140625" style="112" customWidth="1"/>
    <col min="5" max="5" width="18.7109375" style="112" customWidth="1"/>
    <col min="6" max="7" width="19.42578125" style="112" customWidth="1"/>
    <col min="8" max="8" width="17.7109375" style="112" customWidth="1"/>
    <col min="9" max="9" width="19.85546875" style="76" customWidth="1"/>
    <col min="10" max="10" width="18.7109375" style="76" customWidth="1"/>
    <col min="11" max="13" width="18.140625" style="76" customWidth="1"/>
    <col min="14" max="14" width="17.28515625" style="76" customWidth="1"/>
    <col min="15" max="15" width="17.42578125" style="76" customWidth="1"/>
    <col min="16" max="16" width="17.7109375" style="76" customWidth="1"/>
    <col min="17" max="17" width="17.5703125" style="76" customWidth="1"/>
    <col min="18" max="18" width="18" style="76" customWidth="1"/>
    <col min="19" max="20" width="18" style="112" customWidth="1"/>
    <col min="21" max="21" width="18.28515625" style="112" customWidth="1"/>
    <col min="22" max="22" width="18.85546875" style="112" customWidth="1"/>
    <col min="23" max="23" width="19.85546875" style="112" customWidth="1"/>
    <col min="24" max="24" width="18.42578125" style="112" customWidth="1"/>
    <col min="25" max="25" width="11.42578125" style="112"/>
    <col min="26" max="26" width="16" style="112" customWidth="1"/>
    <col min="27" max="27" width="11.42578125" style="112"/>
    <col min="28" max="28" width="15" style="112" bestFit="1" customWidth="1"/>
    <col min="29" max="16384" width="11.42578125" style="112"/>
  </cols>
  <sheetData>
    <row r="2" spans="1:28" ht="15" customHeight="1" x14ac:dyDescent="0.25">
      <c r="A2" s="111" t="s">
        <v>0</v>
      </c>
      <c r="B2" s="111"/>
    </row>
    <row r="3" spans="1:28" x14ac:dyDescent="0.25">
      <c r="A3" s="111" t="s">
        <v>1</v>
      </c>
      <c r="B3" s="111" t="s">
        <v>246</v>
      </c>
    </row>
    <row r="4" spans="1:28" ht="15.75" thickBot="1" x14ac:dyDescent="0.3">
      <c r="A4" s="111" t="s">
        <v>189</v>
      </c>
      <c r="B4" s="111"/>
    </row>
    <row r="5" spans="1:28" ht="15.75" thickBot="1" x14ac:dyDescent="0.3">
      <c r="A5" s="111" t="s">
        <v>3</v>
      </c>
      <c r="B5" s="111"/>
      <c r="M5" s="113" t="s">
        <v>274</v>
      </c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5"/>
    </row>
    <row r="6" spans="1:28" ht="15.75" x14ac:dyDescent="0.25">
      <c r="A6" s="116" t="s">
        <v>190</v>
      </c>
      <c r="B6" s="117" t="s">
        <v>191</v>
      </c>
      <c r="C6" s="117" t="s">
        <v>192</v>
      </c>
      <c r="D6" s="118" t="s">
        <v>232</v>
      </c>
      <c r="E6" s="117" t="s">
        <v>239</v>
      </c>
      <c r="F6" s="118" t="s">
        <v>244</v>
      </c>
      <c r="G6" s="119" t="s">
        <v>248</v>
      </c>
      <c r="H6" s="118" t="s">
        <v>254</v>
      </c>
      <c r="I6" s="120" t="s">
        <v>251</v>
      </c>
      <c r="J6" s="121" t="s">
        <v>257</v>
      </c>
      <c r="K6" s="122" t="s">
        <v>260</v>
      </c>
      <c r="L6" s="122" t="s">
        <v>273</v>
      </c>
      <c r="M6" s="120" t="s">
        <v>255</v>
      </c>
      <c r="N6" s="121" t="s">
        <v>255</v>
      </c>
      <c r="O6" s="120" t="s">
        <v>255</v>
      </c>
      <c r="P6" s="121" t="s">
        <v>2</v>
      </c>
      <c r="Q6" s="122" t="s">
        <v>255</v>
      </c>
      <c r="R6" s="120" t="s">
        <v>256</v>
      </c>
      <c r="S6" s="120" t="s">
        <v>255</v>
      </c>
      <c r="T6" s="121" t="s">
        <v>255</v>
      </c>
      <c r="U6" s="120" t="s">
        <v>255</v>
      </c>
      <c r="V6" s="121" t="s">
        <v>2</v>
      </c>
      <c r="W6" s="122" t="s">
        <v>255</v>
      </c>
      <c r="X6" s="120" t="s">
        <v>256</v>
      </c>
    </row>
    <row r="7" spans="1:28" ht="15.75" thickBot="1" x14ac:dyDescent="0.3">
      <c r="A7" s="123"/>
      <c r="B7" s="124"/>
      <c r="C7" s="124"/>
      <c r="D7" s="125"/>
      <c r="E7" s="126"/>
      <c r="F7" s="127"/>
      <c r="G7" s="128"/>
      <c r="H7" s="129"/>
      <c r="I7" s="130"/>
      <c r="J7" s="131"/>
      <c r="K7" s="132"/>
      <c r="L7" s="132"/>
      <c r="M7" s="133" t="s">
        <v>261</v>
      </c>
      <c r="N7" s="134" t="s">
        <v>262</v>
      </c>
      <c r="O7" s="133" t="s">
        <v>263</v>
      </c>
      <c r="P7" s="134" t="s">
        <v>264</v>
      </c>
      <c r="Q7" s="135" t="s">
        <v>265</v>
      </c>
      <c r="R7" s="133" t="s">
        <v>266</v>
      </c>
      <c r="S7" s="133" t="s">
        <v>267</v>
      </c>
      <c r="T7" s="134" t="s">
        <v>268</v>
      </c>
      <c r="U7" s="133" t="s">
        <v>270</v>
      </c>
      <c r="V7" s="134" t="s">
        <v>271</v>
      </c>
      <c r="W7" s="135" t="s">
        <v>272</v>
      </c>
      <c r="X7" s="133" t="s">
        <v>269</v>
      </c>
      <c r="AA7" s="77"/>
      <c r="AB7" s="77"/>
    </row>
    <row r="8" spans="1:28" x14ac:dyDescent="0.25">
      <c r="A8" s="136" t="s">
        <v>193</v>
      </c>
      <c r="B8" s="137"/>
      <c r="C8" s="137"/>
      <c r="D8" s="137"/>
      <c r="F8" s="138"/>
      <c r="G8" s="138"/>
      <c r="H8" s="138"/>
      <c r="I8" s="79"/>
      <c r="J8" s="79"/>
      <c r="K8" s="81"/>
      <c r="L8" s="81"/>
      <c r="M8" s="79"/>
      <c r="N8" s="65"/>
      <c r="O8" s="79"/>
      <c r="P8" s="65"/>
      <c r="Q8" s="81"/>
      <c r="R8" s="79"/>
      <c r="S8" s="79"/>
      <c r="T8" s="65"/>
      <c r="U8" s="79"/>
      <c r="V8" s="65"/>
      <c r="W8" s="81"/>
      <c r="X8" s="79"/>
    </row>
    <row r="9" spans="1:28" x14ac:dyDescent="0.25">
      <c r="A9" s="139" t="s">
        <v>67</v>
      </c>
      <c r="B9" s="140">
        <v>57300</v>
      </c>
      <c r="C9" s="140">
        <v>236100</v>
      </c>
      <c r="D9" s="140">
        <v>113572.44</v>
      </c>
      <c r="E9" s="141">
        <v>43300</v>
      </c>
      <c r="F9" s="100">
        <v>42788.41</v>
      </c>
      <c r="G9" s="100">
        <v>236101</v>
      </c>
      <c r="H9" s="100">
        <v>234919.52</v>
      </c>
      <c r="I9" s="73">
        <v>210121.01</v>
      </c>
      <c r="J9" s="73">
        <v>106961.07</v>
      </c>
      <c r="K9" s="75">
        <v>46630</v>
      </c>
      <c r="L9" s="75">
        <v>61032.32</v>
      </c>
      <c r="M9" s="73">
        <v>328431.2</v>
      </c>
      <c r="N9" s="74">
        <v>290850.2</v>
      </c>
      <c r="O9" s="73">
        <v>336284.73</v>
      </c>
      <c r="P9" s="74">
        <v>344484.73</v>
      </c>
      <c r="Q9" s="75">
        <v>346211.73</v>
      </c>
      <c r="R9" s="73">
        <v>360291.46</v>
      </c>
      <c r="S9" s="73">
        <v>588178.52</v>
      </c>
      <c r="T9" s="74"/>
      <c r="U9" s="73"/>
      <c r="V9" s="74"/>
      <c r="W9" s="75"/>
      <c r="X9" s="73"/>
      <c r="Z9" s="142"/>
      <c r="AB9" s="142"/>
    </row>
    <row r="10" spans="1:28" x14ac:dyDescent="0.25">
      <c r="A10" s="139" t="s">
        <v>68</v>
      </c>
      <c r="B10" s="140">
        <v>47593134</v>
      </c>
      <c r="C10" s="140">
        <v>59867934.270000003</v>
      </c>
      <c r="D10" s="140">
        <v>60666862.5</v>
      </c>
      <c r="E10" s="141">
        <v>76996874.459999993</v>
      </c>
      <c r="F10" s="100">
        <v>202866162.68000001</v>
      </c>
      <c r="G10" s="100">
        <v>58634119.340000004</v>
      </c>
      <c r="H10" s="100">
        <v>152559841.69</v>
      </c>
      <c r="I10" s="73">
        <v>52564974.640000001</v>
      </c>
      <c r="J10" s="73">
        <v>119025495.77</v>
      </c>
      <c r="K10" s="75">
        <v>112994732.59</v>
      </c>
      <c r="L10" s="75">
        <v>101017162.94</v>
      </c>
      <c r="M10" s="73">
        <v>131550474.25</v>
      </c>
      <c r="N10" s="74">
        <v>146595971.24000001</v>
      </c>
      <c r="O10" s="73">
        <v>113852938.46000001</v>
      </c>
      <c r="P10" s="74">
        <v>126129905.74000001</v>
      </c>
      <c r="Q10" s="75">
        <v>169256080.62</v>
      </c>
      <c r="R10" s="73">
        <v>166222070.30000001</v>
      </c>
      <c r="S10" s="73">
        <v>138537295.19999999</v>
      </c>
      <c r="T10" s="74"/>
      <c r="U10" s="73"/>
      <c r="V10" s="74"/>
      <c r="W10" s="75"/>
      <c r="X10" s="73"/>
      <c r="Z10" s="142"/>
      <c r="AB10" s="142"/>
    </row>
    <row r="11" spans="1:28" x14ac:dyDescent="0.25">
      <c r="A11" s="139" t="s">
        <v>69</v>
      </c>
      <c r="B11" s="140">
        <v>4434317</v>
      </c>
      <c r="C11" s="140">
        <v>4362999.3499999996</v>
      </c>
      <c r="D11" s="140">
        <v>4278025.2699999996</v>
      </c>
      <c r="E11" s="141">
        <v>4406116.9800000004</v>
      </c>
      <c r="F11" s="100">
        <v>4650230.76</v>
      </c>
      <c r="G11" s="100">
        <v>4785239.84</v>
      </c>
      <c r="H11" s="100">
        <v>4943117.2300000004</v>
      </c>
      <c r="I11" s="73">
        <v>5085627.91</v>
      </c>
      <c r="J11" s="73">
        <v>5240500.99</v>
      </c>
      <c r="K11" s="75">
        <v>5469863.2199999997</v>
      </c>
      <c r="L11" s="75">
        <v>5742485.9299999997</v>
      </c>
      <c r="M11" s="73">
        <v>74774350.620000005</v>
      </c>
      <c r="N11" s="74">
        <v>152807767.87</v>
      </c>
      <c r="O11" s="73">
        <v>150833665.00999999</v>
      </c>
      <c r="P11" s="74">
        <v>148369358.15000001</v>
      </c>
      <c r="Q11" s="75">
        <v>110894967.99000001</v>
      </c>
      <c r="R11" s="73">
        <v>105908337.93000001</v>
      </c>
      <c r="S11" s="73">
        <v>140122679.11000001</v>
      </c>
      <c r="T11" s="74"/>
      <c r="U11" s="73"/>
      <c r="V11" s="74"/>
      <c r="W11" s="75"/>
      <c r="X11" s="73"/>
      <c r="Z11" s="142"/>
    </row>
    <row r="12" spans="1:28" ht="26.25" x14ac:dyDescent="0.25">
      <c r="A12" s="139" t="s">
        <v>194</v>
      </c>
      <c r="B12" s="140">
        <v>43895</v>
      </c>
      <c r="C12" s="140">
        <v>45755</v>
      </c>
      <c r="D12" s="140">
        <v>137429.03</v>
      </c>
      <c r="E12" s="141">
        <v>172769.03</v>
      </c>
      <c r="F12" s="100">
        <v>172769.03</v>
      </c>
      <c r="G12" s="100">
        <v>172769.03</v>
      </c>
      <c r="H12" s="100">
        <v>182769.03</v>
      </c>
      <c r="I12" s="73">
        <v>182769.03</v>
      </c>
      <c r="J12" s="73">
        <v>253108.23</v>
      </c>
      <c r="K12" s="75">
        <v>1968384.01</v>
      </c>
      <c r="L12" s="75">
        <v>2002538.01</v>
      </c>
      <c r="M12" s="73">
        <v>2002538.01</v>
      </c>
      <c r="N12" s="73">
        <v>2002538.01</v>
      </c>
      <c r="O12" s="73">
        <v>2002538.01</v>
      </c>
      <c r="P12" s="73">
        <v>2002538.01</v>
      </c>
      <c r="Q12" s="75">
        <v>2002538.01</v>
      </c>
      <c r="R12" s="73">
        <v>2002538.01</v>
      </c>
      <c r="S12" s="73">
        <v>2002538.01</v>
      </c>
      <c r="T12" s="74"/>
      <c r="U12" s="73"/>
      <c r="V12" s="74"/>
      <c r="W12" s="75"/>
      <c r="X12" s="73"/>
      <c r="Z12" s="142"/>
    </row>
    <row r="13" spans="1:28" x14ac:dyDescent="0.25">
      <c r="A13" s="139" t="s">
        <v>73</v>
      </c>
      <c r="B13" s="140">
        <v>29369216.640000001</v>
      </c>
      <c r="C13" s="140">
        <v>36464573.280000001</v>
      </c>
      <c r="D13" s="140">
        <v>5462556.3499999996</v>
      </c>
      <c r="E13" s="141">
        <v>88225821.060000002</v>
      </c>
      <c r="F13" s="100">
        <v>46436714.810000002</v>
      </c>
      <c r="G13" s="100">
        <v>50795294.68</v>
      </c>
      <c r="H13" s="100">
        <v>46522515.369999997</v>
      </c>
      <c r="I13" s="73">
        <v>63956377.659999996</v>
      </c>
      <c r="J13" s="73">
        <v>55269077.780000001</v>
      </c>
      <c r="K13" s="75">
        <v>43505949.410000004</v>
      </c>
      <c r="L13" s="75">
        <v>43505949.109999999</v>
      </c>
      <c r="M13" s="73">
        <v>43505949.109999999</v>
      </c>
      <c r="N13" s="74">
        <v>43505949.109999999</v>
      </c>
      <c r="O13" s="73">
        <v>43505949.109999999</v>
      </c>
      <c r="P13" s="73">
        <v>43505949.109999999</v>
      </c>
      <c r="Q13" s="75">
        <v>43505949.109999999</v>
      </c>
      <c r="R13" s="73">
        <v>43505949.109999999</v>
      </c>
      <c r="S13" s="73">
        <v>43505949.109999999</v>
      </c>
      <c r="T13" s="74"/>
      <c r="U13" s="73"/>
      <c r="V13" s="74"/>
      <c r="W13" s="75"/>
      <c r="X13" s="73"/>
      <c r="Z13" s="142"/>
    </row>
    <row r="14" spans="1:28" x14ac:dyDescent="0.25">
      <c r="A14" s="139" t="s">
        <v>74</v>
      </c>
      <c r="B14" s="140">
        <v>1397729.09</v>
      </c>
      <c r="C14" s="140">
        <v>2855391.91</v>
      </c>
      <c r="D14" s="140">
        <v>3966587.9</v>
      </c>
      <c r="E14" s="141">
        <v>5946705.0099999998</v>
      </c>
      <c r="F14" s="100">
        <v>5015315.25</v>
      </c>
      <c r="G14" s="100">
        <v>12317852.550000001</v>
      </c>
      <c r="H14" s="100">
        <v>7610036.7999999998</v>
      </c>
      <c r="I14" s="73">
        <v>4795573.8</v>
      </c>
      <c r="J14" s="73">
        <v>10021587.16</v>
      </c>
      <c r="K14" s="75">
        <v>9547160.3699999992</v>
      </c>
      <c r="L14" s="75">
        <v>10599327.460000001</v>
      </c>
      <c r="M14" s="73">
        <v>22602188.27</v>
      </c>
      <c r="N14" s="74">
        <v>11669135.92</v>
      </c>
      <c r="O14" s="73">
        <v>6572229.8900000006</v>
      </c>
      <c r="P14" s="74">
        <v>7323783.6699999999</v>
      </c>
      <c r="Q14" s="75">
        <v>6473782.6200000001</v>
      </c>
      <c r="R14" s="73">
        <v>6291563.8900000006</v>
      </c>
      <c r="S14" s="73">
        <f>12485128.85+10000</f>
        <v>12495128.85</v>
      </c>
      <c r="T14" s="74"/>
      <c r="U14" s="73"/>
      <c r="V14" s="74"/>
      <c r="W14" s="75"/>
      <c r="X14" s="73"/>
      <c r="Z14" s="142"/>
    </row>
    <row r="15" spans="1:28" x14ac:dyDescent="0.25">
      <c r="A15" s="139" t="s">
        <v>195</v>
      </c>
      <c r="B15" s="140"/>
      <c r="C15" s="140">
        <v>2426818.77</v>
      </c>
      <c r="D15" s="140">
        <v>2751499.23</v>
      </c>
      <c r="E15" s="141">
        <v>605787.25</v>
      </c>
      <c r="F15" s="100">
        <v>667333.66</v>
      </c>
      <c r="G15" s="100">
        <v>1071896.56</v>
      </c>
      <c r="H15" s="100">
        <v>388626.82</v>
      </c>
      <c r="I15" s="73">
        <v>392389.10000000003</v>
      </c>
      <c r="J15" s="73">
        <v>382560.13</v>
      </c>
      <c r="K15" s="75">
        <v>346203.68</v>
      </c>
      <c r="L15" s="75">
        <v>338559.07</v>
      </c>
      <c r="M15" s="73">
        <v>338559.07</v>
      </c>
      <c r="N15" s="73">
        <v>338559.07</v>
      </c>
      <c r="O15" s="73">
        <v>338559.07</v>
      </c>
      <c r="P15" s="73">
        <v>338559.07</v>
      </c>
      <c r="Q15" s="75">
        <v>338559.07</v>
      </c>
      <c r="R15" s="73">
        <v>338559.07</v>
      </c>
      <c r="S15" s="73">
        <v>338559.07</v>
      </c>
      <c r="T15" s="74"/>
      <c r="U15" s="73"/>
      <c r="V15" s="74"/>
      <c r="W15" s="75"/>
      <c r="X15" s="73"/>
      <c r="Z15" s="142"/>
    </row>
    <row r="16" spans="1:28" ht="26.25" x14ac:dyDescent="0.25">
      <c r="A16" s="139" t="s">
        <v>80</v>
      </c>
      <c r="B16" s="140">
        <v>2118432.86</v>
      </c>
      <c r="C16" s="140">
        <v>2114632.86</v>
      </c>
      <c r="D16" s="140">
        <v>2114632.86</v>
      </c>
      <c r="E16" s="141">
        <v>2114632.86</v>
      </c>
      <c r="F16" s="100">
        <v>2114632.86</v>
      </c>
      <c r="G16" s="100">
        <v>2114632.86</v>
      </c>
      <c r="H16" s="100">
        <v>2114632.86</v>
      </c>
      <c r="I16" s="73">
        <v>2114632.86</v>
      </c>
      <c r="J16" s="73">
        <v>2114632.86</v>
      </c>
      <c r="K16" s="75">
        <v>2114632.86</v>
      </c>
      <c r="L16" s="75">
        <v>2114632.86</v>
      </c>
      <c r="M16" s="73">
        <v>2114632.86</v>
      </c>
      <c r="N16" s="73">
        <v>2114632.86</v>
      </c>
      <c r="O16" s="73">
        <v>2114632.86</v>
      </c>
      <c r="P16" s="73">
        <v>2114632.86</v>
      </c>
      <c r="Q16" s="75">
        <v>2114632.86</v>
      </c>
      <c r="R16" s="73">
        <v>2114632.86</v>
      </c>
      <c r="S16" s="73">
        <v>2114632.86</v>
      </c>
      <c r="T16" s="74"/>
      <c r="U16" s="73"/>
      <c r="V16" s="74"/>
      <c r="W16" s="75"/>
      <c r="X16" s="73"/>
      <c r="Z16" s="142"/>
    </row>
    <row r="17" spans="1:28" ht="26.25" x14ac:dyDescent="0.25">
      <c r="A17" s="139" t="s">
        <v>83</v>
      </c>
      <c r="B17" s="140"/>
      <c r="C17" s="140">
        <v>222801.01</v>
      </c>
      <c r="D17" s="140">
        <v>23465</v>
      </c>
      <c r="E17" s="141">
        <v>0</v>
      </c>
      <c r="F17" s="100">
        <v>140963.20000000001</v>
      </c>
      <c r="G17" s="100">
        <v>841225.97</v>
      </c>
      <c r="H17" s="100">
        <f>2191868.25+5574387.72</f>
        <v>7766255.9699999997</v>
      </c>
      <c r="I17" s="73">
        <v>363735.33</v>
      </c>
      <c r="J17" s="73">
        <v>552138.79</v>
      </c>
      <c r="K17" s="75">
        <v>387079.5</v>
      </c>
      <c r="L17" s="75">
        <v>1753721.83</v>
      </c>
      <c r="M17" s="73">
        <v>1878085.8800000001</v>
      </c>
      <c r="N17" s="73">
        <v>4007454.5300000003</v>
      </c>
      <c r="O17" s="73">
        <v>22021283.530000001</v>
      </c>
      <c r="P17" s="74">
        <v>25941392.32</v>
      </c>
      <c r="Q17" s="75">
        <v>18290015.109999999</v>
      </c>
      <c r="R17" s="73">
        <v>18403074.890000001</v>
      </c>
      <c r="S17" s="73">
        <v>9557647.4000000004</v>
      </c>
      <c r="T17" s="74"/>
      <c r="U17" s="73"/>
      <c r="V17" s="74"/>
      <c r="W17" s="75"/>
      <c r="X17" s="73"/>
      <c r="Z17" s="142"/>
    </row>
    <row r="18" spans="1:28" x14ac:dyDescent="0.25">
      <c r="A18" s="139" t="s">
        <v>86</v>
      </c>
      <c r="B18" s="140">
        <v>1591344.79</v>
      </c>
      <c r="C18" s="140">
        <v>1979679.66</v>
      </c>
      <c r="D18" s="140">
        <v>1438435.15</v>
      </c>
      <c r="E18" s="141">
        <v>2785493.48</v>
      </c>
      <c r="F18" s="100">
        <v>3409448.06</v>
      </c>
      <c r="G18" s="100">
        <v>3957908.46</v>
      </c>
      <c r="H18" s="100">
        <v>4582960.07</v>
      </c>
      <c r="I18" s="73">
        <v>5367497.01</v>
      </c>
      <c r="J18" s="73">
        <v>6964917.0700000003</v>
      </c>
      <c r="K18" s="75">
        <v>5013312.7700000005</v>
      </c>
      <c r="L18" s="75">
        <v>4561463.08</v>
      </c>
      <c r="M18" s="73">
        <v>4587268.6399999997</v>
      </c>
      <c r="N18" s="74">
        <v>4713008.03</v>
      </c>
      <c r="O18" s="73">
        <v>4726568.79</v>
      </c>
      <c r="P18" s="74">
        <v>4461170.0200000005</v>
      </c>
      <c r="Q18" s="75">
        <v>4245227.41</v>
      </c>
      <c r="R18" s="73">
        <v>4167944.67</v>
      </c>
      <c r="S18" s="73">
        <v>4418555.28</v>
      </c>
      <c r="T18" s="74"/>
      <c r="U18" s="73"/>
      <c r="V18" s="74"/>
      <c r="W18" s="75"/>
      <c r="X18" s="73"/>
      <c r="Z18" s="142"/>
    </row>
    <row r="19" spans="1:28" ht="15.75" thickBot="1" x14ac:dyDescent="0.3">
      <c r="A19" s="139"/>
      <c r="B19" s="140"/>
      <c r="C19" s="140"/>
      <c r="D19" s="140"/>
      <c r="E19" s="141"/>
      <c r="F19" s="100"/>
      <c r="G19" s="100"/>
      <c r="H19" s="100"/>
      <c r="I19" s="98"/>
      <c r="J19" s="98"/>
      <c r="K19" s="97"/>
      <c r="L19" s="97"/>
      <c r="M19" s="98"/>
      <c r="N19" s="99"/>
      <c r="O19" s="98"/>
      <c r="P19" s="99"/>
      <c r="Q19" s="97"/>
      <c r="R19" s="98"/>
      <c r="S19" s="98"/>
      <c r="T19" s="99"/>
      <c r="U19" s="98"/>
      <c r="V19" s="99"/>
      <c r="W19" s="97"/>
      <c r="X19" s="98"/>
    </row>
    <row r="20" spans="1:28" ht="15.75" thickBot="1" x14ac:dyDescent="0.3">
      <c r="A20" s="143" t="s">
        <v>196</v>
      </c>
      <c r="B20" s="143">
        <v>86605369.38000001</v>
      </c>
      <c r="C20" s="143">
        <v>110576686.11</v>
      </c>
      <c r="D20" s="143">
        <v>80953065.730000004</v>
      </c>
      <c r="E20" s="144">
        <f>SUM(E9:E19)</f>
        <v>181297500.13</v>
      </c>
      <c r="F20" s="85">
        <v>265516358.72</v>
      </c>
      <c r="G20" s="85">
        <f t="shared" ref="G20:I20" si="0">SUM(G9:G19)</f>
        <v>134927040.29000002</v>
      </c>
      <c r="H20" s="85">
        <f t="shared" si="0"/>
        <v>226905675.36000001</v>
      </c>
      <c r="I20" s="100">
        <f t="shared" si="0"/>
        <v>135033698.34999999</v>
      </c>
      <c r="J20" s="100">
        <v>199930979.84999996</v>
      </c>
      <c r="K20" s="72">
        <v>181393948.41000006</v>
      </c>
      <c r="L20" s="72">
        <v>171696872.61000004</v>
      </c>
      <c r="M20" s="100">
        <f t="shared" ref="M20:X20" si="1">SUM(M9:M18)</f>
        <v>283682477.90999997</v>
      </c>
      <c r="N20" s="100">
        <f t="shared" si="1"/>
        <v>368045866.83999997</v>
      </c>
      <c r="O20" s="100">
        <f t="shared" si="1"/>
        <v>346304649.45999998</v>
      </c>
      <c r="P20" s="100">
        <f t="shared" si="1"/>
        <v>360531773.68000001</v>
      </c>
      <c r="Q20" s="100">
        <f t="shared" si="1"/>
        <v>357467964.53000009</v>
      </c>
      <c r="R20" s="100">
        <f t="shared" si="1"/>
        <v>349314962.19000006</v>
      </c>
      <c r="S20" s="100">
        <f t="shared" si="1"/>
        <v>353681163.41000003</v>
      </c>
      <c r="T20" s="100">
        <f t="shared" si="1"/>
        <v>0</v>
      </c>
      <c r="U20" s="100">
        <f t="shared" si="1"/>
        <v>0</v>
      </c>
      <c r="V20" s="100">
        <f t="shared" si="1"/>
        <v>0</v>
      </c>
      <c r="W20" s="100">
        <f t="shared" si="1"/>
        <v>0</v>
      </c>
      <c r="X20" s="100">
        <f t="shared" si="1"/>
        <v>0</v>
      </c>
      <c r="Z20" s="142"/>
      <c r="AB20" s="145"/>
    </row>
    <row r="21" spans="1:28" x14ac:dyDescent="0.25">
      <c r="A21" s="146" t="s">
        <v>197</v>
      </c>
      <c r="B21" s="140"/>
      <c r="C21" s="140"/>
      <c r="D21" s="140"/>
      <c r="E21" s="141"/>
      <c r="F21" s="100"/>
      <c r="G21" s="100"/>
      <c r="H21" s="100"/>
      <c r="I21" s="102"/>
      <c r="J21" s="102"/>
      <c r="K21" s="101"/>
      <c r="L21" s="102"/>
      <c r="M21" s="102"/>
      <c r="N21" s="103"/>
      <c r="O21" s="102"/>
      <c r="P21" s="103"/>
      <c r="Q21" s="101"/>
      <c r="R21" s="102"/>
      <c r="S21" s="102"/>
      <c r="T21" s="103"/>
      <c r="U21" s="102"/>
      <c r="V21" s="103"/>
      <c r="W21" s="101"/>
      <c r="X21" s="102"/>
    </row>
    <row r="22" spans="1:28" x14ac:dyDescent="0.25">
      <c r="A22" s="147" t="s">
        <v>258</v>
      </c>
      <c r="B22" s="140"/>
      <c r="C22" s="140"/>
      <c r="D22" s="140"/>
      <c r="E22" s="141"/>
      <c r="F22" s="100"/>
      <c r="G22" s="100"/>
      <c r="H22" s="100"/>
      <c r="I22" s="79"/>
      <c r="J22" s="79"/>
      <c r="K22" s="81">
        <v>1000000</v>
      </c>
      <c r="L22" s="79">
        <v>1000000</v>
      </c>
      <c r="M22" s="79">
        <v>1000000</v>
      </c>
      <c r="N22" s="79">
        <v>1000000</v>
      </c>
      <c r="O22" s="79">
        <v>1000000</v>
      </c>
      <c r="P22" s="79">
        <v>1000000</v>
      </c>
      <c r="Q22" s="106">
        <v>1000000</v>
      </c>
      <c r="R22" s="70">
        <v>1000000</v>
      </c>
      <c r="S22" s="70">
        <v>1000000</v>
      </c>
      <c r="T22" s="69"/>
      <c r="U22" s="70"/>
      <c r="V22" s="70"/>
      <c r="W22" s="148"/>
      <c r="X22" s="70"/>
      <c r="Y22" s="149"/>
    </row>
    <row r="23" spans="1:28" x14ac:dyDescent="0.25">
      <c r="A23" s="139" t="s">
        <v>87</v>
      </c>
      <c r="B23" s="140">
        <v>333237881.19</v>
      </c>
      <c r="C23" s="140">
        <v>337320457.14999998</v>
      </c>
      <c r="D23" s="140">
        <v>606281825.87</v>
      </c>
      <c r="E23" s="141">
        <v>709346695.07000005</v>
      </c>
      <c r="F23" s="100">
        <v>990917323.92999995</v>
      </c>
      <c r="G23" s="100">
        <v>1183308801.6600001</v>
      </c>
      <c r="H23" s="100">
        <v>1264941239.72</v>
      </c>
      <c r="I23" s="73">
        <v>1290881608.0699999</v>
      </c>
      <c r="J23" s="73">
        <v>1431916919.22</v>
      </c>
      <c r="K23" s="75">
        <v>1447134903.8699999</v>
      </c>
      <c r="L23" s="73">
        <v>1430756934.04</v>
      </c>
      <c r="M23" s="73">
        <v>1430756934.04</v>
      </c>
      <c r="N23" s="73">
        <v>1430756934.04</v>
      </c>
      <c r="O23" s="79">
        <v>1436427183.52</v>
      </c>
      <c r="P23" s="79">
        <v>1436427183.52</v>
      </c>
      <c r="Q23" s="106">
        <v>1436427183.52</v>
      </c>
      <c r="R23" s="71">
        <v>1443272153.3099999</v>
      </c>
      <c r="S23" s="71">
        <v>1443272153.3099999</v>
      </c>
      <c r="T23" s="74"/>
      <c r="U23" s="73"/>
      <c r="V23" s="74"/>
      <c r="W23" s="75"/>
      <c r="X23" s="73"/>
      <c r="Z23" s="142"/>
    </row>
    <row r="24" spans="1:28" x14ac:dyDescent="0.25">
      <c r="A24" s="139" t="s">
        <v>88</v>
      </c>
      <c r="B24" s="140">
        <v>262367497.80000001</v>
      </c>
      <c r="C24" s="140">
        <v>262367497.80000001</v>
      </c>
      <c r="D24" s="140">
        <v>262367497.80000001</v>
      </c>
      <c r="E24" s="141">
        <v>263175497.80000001</v>
      </c>
      <c r="F24" s="100">
        <v>263175497.80000001</v>
      </c>
      <c r="G24" s="100">
        <v>788129545.88999999</v>
      </c>
      <c r="H24" s="100">
        <v>1161083047.23</v>
      </c>
      <c r="I24" s="73">
        <v>1165252900.8199999</v>
      </c>
      <c r="J24" s="73">
        <v>1168393029.47</v>
      </c>
      <c r="K24" s="75">
        <v>1168393029.47</v>
      </c>
      <c r="L24" s="73">
        <v>1350796888.5599999</v>
      </c>
      <c r="M24" s="73">
        <v>1350796888.5599999</v>
      </c>
      <c r="N24" s="73">
        <v>1350796888.5599999</v>
      </c>
      <c r="O24" s="79">
        <v>1350796888.5599999</v>
      </c>
      <c r="P24" s="79">
        <v>1350796888.5599999</v>
      </c>
      <c r="Q24" s="106">
        <v>1353796888.5599999</v>
      </c>
      <c r="R24" s="106">
        <v>1353796888.5599999</v>
      </c>
      <c r="S24" s="71">
        <v>1353796888.5599999</v>
      </c>
      <c r="T24" s="74"/>
      <c r="U24" s="73"/>
      <c r="V24" s="74"/>
      <c r="W24" s="75"/>
      <c r="X24" s="73"/>
      <c r="Z24" s="142"/>
    </row>
    <row r="25" spans="1:28" ht="26.25" x14ac:dyDescent="0.25">
      <c r="A25" s="139" t="s">
        <v>198</v>
      </c>
      <c r="B25" s="140"/>
      <c r="C25" s="140"/>
      <c r="D25" s="140">
        <v>0</v>
      </c>
      <c r="E25" s="141">
        <v>0</v>
      </c>
      <c r="F25" s="100">
        <v>0</v>
      </c>
      <c r="G25" s="100">
        <v>47282439.32</v>
      </c>
      <c r="H25" s="100">
        <v>29199719.920000002</v>
      </c>
      <c r="I25" s="73">
        <v>1668949.85</v>
      </c>
      <c r="J25" s="73">
        <v>86122778.570000008</v>
      </c>
      <c r="K25" s="75">
        <v>7286074.4000000004</v>
      </c>
      <c r="L25" s="73">
        <v>15792495.970000001</v>
      </c>
      <c r="M25" s="73">
        <v>16247906.530000001</v>
      </c>
      <c r="N25" s="74">
        <v>17989725.57</v>
      </c>
      <c r="O25" s="79">
        <v>23754911.07</v>
      </c>
      <c r="P25" s="67">
        <v>43280620.170000002</v>
      </c>
      <c r="Q25" s="106">
        <v>59763726.810000002</v>
      </c>
      <c r="R25" s="71">
        <v>82949279.040000007</v>
      </c>
      <c r="S25" s="71">
        <v>100295079.52</v>
      </c>
      <c r="T25" s="74"/>
      <c r="U25" s="73"/>
      <c r="V25" s="74"/>
      <c r="W25" s="75"/>
      <c r="X25" s="73"/>
      <c r="Z25" s="142"/>
    </row>
    <row r="26" spans="1:28" x14ac:dyDescent="0.25">
      <c r="A26" s="139" t="s">
        <v>91</v>
      </c>
      <c r="B26" s="140">
        <v>22531280.239999998</v>
      </c>
      <c r="C26" s="140">
        <v>24038553.469999999</v>
      </c>
      <c r="D26" s="140">
        <v>25565673.890000001</v>
      </c>
      <c r="E26" s="141">
        <v>29986234.260000002</v>
      </c>
      <c r="F26" s="100">
        <v>32604336.210000001</v>
      </c>
      <c r="G26" s="100">
        <v>33279862.080000002</v>
      </c>
      <c r="H26" s="100">
        <v>34716944.380000003</v>
      </c>
      <c r="I26" s="73">
        <v>39579248.300000004</v>
      </c>
      <c r="J26" s="73">
        <v>40971593.030000001</v>
      </c>
      <c r="K26" s="75">
        <v>30898019.550000001</v>
      </c>
      <c r="L26" s="73">
        <v>34858605.689999998</v>
      </c>
      <c r="M26" s="73">
        <v>34858605.689999998</v>
      </c>
      <c r="N26" s="74">
        <v>34886277.689999998</v>
      </c>
      <c r="O26" s="79">
        <v>34916237.689999998</v>
      </c>
      <c r="P26" s="67">
        <v>34992398.530000001</v>
      </c>
      <c r="Q26" s="106">
        <v>35017308.530000001</v>
      </c>
      <c r="R26" s="71">
        <v>35027898.530000001</v>
      </c>
      <c r="S26" s="71">
        <v>35287359.380000003</v>
      </c>
      <c r="T26" s="74"/>
      <c r="U26" s="73"/>
      <c r="V26" s="74"/>
      <c r="W26" s="75"/>
      <c r="X26" s="73"/>
      <c r="Z26" s="142"/>
    </row>
    <row r="27" spans="1:28" x14ac:dyDescent="0.25">
      <c r="A27" s="139" t="s">
        <v>93</v>
      </c>
      <c r="B27" s="140">
        <v>2414411.6</v>
      </c>
      <c r="C27" s="140">
        <v>2502773.6</v>
      </c>
      <c r="D27" s="140">
        <v>2506106.6</v>
      </c>
      <c r="E27" s="141">
        <v>2760961.38</v>
      </c>
      <c r="F27" s="100">
        <v>2929033.37</v>
      </c>
      <c r="G27" s="100">
        <v>2929033.37</v>
      </c>
      <c r="H27" s="100">
        <v>2936560.17</v>
      </c>
      <c r="I27" s="73">
        <v>3675937.21</v>
      </c>
      <c r="J27" s="73">
        <v>3675937.21</v>
      </c>
      <c r="K27" s="75">
        <v>4083929.71</v>
      </c>
      <c r="L27" s="73">
        <v>4820203.7300000004</v>
      </c>
      <c r="M27" s="73">
        <v>4820203.7300000004</v>
      </c>
      <c r="N27" s="73">
        <v>4820203.7300000004</v>
      </c>
      <c r="O27" s="79">
        <v>4820203.7300000004</v>
      </c>
      <c r="P27" s="67">
        <v>4850363.7300000004</v>
      </c>
      <c r="Q27" s="106">
        <v>4850363.7300000004</v>
      </c>
      <c r="R27" s="71">
        <v>4850363.7300000004</v>
      </c>
      <c r="S27" s="71">
        <v>4850363.7300000004</v>
      </c>
      <c r="T27" s="74"/>
      <c r="U27" s="73"/>
      <c r="V27" s="74"/>
      <c r="W27" s="75"/>
      <c r="X27" s="73"/>
      <c r="Z27" s="142"/>
    </row>
    <row r="28" spans="1:28" x14ac:dyDescent="0.25">
      <c r="A28" s="139" t="s">
        <v>95</v>
      </c>
      <c r="B28" s="140">
        <v>1326725.74</v>
      </c>
      <c r="C28" s="140">
        <v>1504964.34</v>
      </c>
      <c r="D28" s="140">
        <v>1504964.34</v>
      </c>
      <c r="E28" s="141">
        <v>1510664.34</v>
      </c>
      <c r="F28" s="100">
        <v>1510664.34</v>
      </c>
      <c r="G28" s="100">
        <v>1506879.29</v>
      </c>
      <c r="H28" s="100">
        <v>1490379.79</v>
      </c>
      <c r="I28" s="73">
        <v>1927655.79</v>
      </c>
      <c r="J28" s="73">
        <v>8373366.5300000003</v>
      </c>
      <c r="K28" s="75">
        <v>8414603.9499999993</v>
      </c>
      <c r="L28" s="73">
        <v>8470075.1500000004</v>
      </c>
      <c r="M28" s="73">
        <v>8470075.1500000004</v>
      </c>
      <c r="N28" s="73">
        <v>8470075.1500000004</v>
      </c>
      <c r="O28" s="79">
        <v>8470075.1500000004</v>
      </c>
      <c r="P28" s="79">
        <v>8470075.1500000004</v>
      </c>
      <c r="Q28" s="106">
        <v>8470075.1500000004</v>
      </c>
      <c r="R28" s="71">
        <v>8470075.1500000004</v>
      </c>
      <c r="S28" s="71">
        <v>8470075.1500000004</v>
      </c>
      <c r="T28" s="74"/>
      <c r="U28" s="73"/>
      <c r="V28" s="74"/>
      <c r="W28" s="75"/>
      <c r="X28" s="73"/>
      <c r="Z28" s="142"/>
    </row>
    <row r="29" spans="1:28" x14ac:dyDescent="0.25">
      <c r="A29" s="139" t="s">
        <v>96</v>
      </c>
      <c r="B29" s="140">
        <v>91171568.25</v>
      </c>
      <c r="C29" s="140">
        <v>96393648.709999993</v>
      </c>
      <c r="D29" s="140">
        <v>99610248.709999993</v>
      </c>
      <c r="E29" s="141">
        <v>82561959.969999999</v>
      </c>
      <c r="F29" s="100">
        <v>84575654.739999995</v>
      </c>
      <c r="G29" s="100">
        <v>87168339.640000001</v>
      </c>
      <c r="H29" s="100">
        <v>127457121.09</v>
      </c>
      <c r="I29" s="73">
        <v>138266490.09</v>
      </c>
      <c r="J29" s="73">
        <v>144943948.75</v>
      </c>
      <c r="K29" s="75">
        <v>110252518.71000001</v>
      </c>
      <c r="L29" s="73">
        <v>110252518.71000001</v>
      </c>
      <c r="M29" s="73">
        <v>110252518.71000001</v>
      </c>
      <c r="N29" s="73">
        <v>110252518.71000001</v>
      </c>
      <c r="O29" s="79">
        <v>110252518.71000001</v>
      </c>
      <c r="P29" s="71">
        <v>110894518.71000001</v>
      </c>
      <c r="Q29" s="106">
        <v>110894518.71000001</v>
      </c>
      <c r="R29" s="71">
        <v>110894518.71000001</v>
      </c>
      <c r="S29" s="71">
        <v>110894518.71000001</v>
      </c>
      <c r="T29" s="74"/>
      <c r="U29" s="73"/>
      <c r="V29" s="74"/>
      <c r="W29" s="75"/>
      <c r="X29" s="73"/>
      <c r="Z29" s="142"/>
    </row>
    <row r="30" spans="1:28" x14ac:dyDescent="0.25">
      <c r="A30" s="139" t="s">
        <v>98</v>
      </c>
      <c r="B30" s="140">
        <v>33961630.420000002</v>
      </c>
      <c r="C30" s="140">
        <v>33970317.229999997</v>
      </c>
      <c r="D30" s="140">
        <v>33970317.229999997</v>
      </c>
      <c r="E30" s="141">
        <v>35213067.219999999</v>
      </c>
      <c r="F30" s="100">
        <v>42186349.219999999</v>
      </c>
      <c r="G30" s="100">
        <v>42186349.219999999</v>
      </c>
      <c r="H30" s="100">
        <v>42186349.219999999</v>
      </c>
      <c r="I30" s="73">
        <v>46983486.219999999</v>
      </c>
      <c r="J30" s="73">
        <v>47130295.82</v>
      </c>
      <c r="K30" s="75">
        <v>36600590.82</v>
      </c>
      <c r="L30" s="73">
        <v>36600590.82</v>
      </c>
      <c r="M30" s="73">
        <v>36600590.82</v>
      </c>
      <c r="N30" s="73">
        <v>36600590.82</v>
      </c>
      <c r="O30" s="79">
        <v>36600590.82</v>
      </c>
      <c r="P30" s="79">
        <v>36600590.82</v>
      </c>
      <c r="Q30" s="106">
        <v>36600590.82</v>
      </c>
      <c r="R30" s="71">
        <v>36600590.82</v>
      </c>
      <c r="S30" s="71">
        <v>36600590.82</v>
      </c>
      <c r="T30" s="74"/>
      <c r="U30" s="73"/>
      <c r="V30" s="74"/>
      <c r="W30" s="75"/>
      <c r="X30" s="73"/>
      <c r="Z30" s="142"/>
    </row>
    <row r="31" spans="1:28" x14ac:dyDescent="0.25">
      <c r="A31" s="139" t="s">
        <v>100</v>
      </c>
      <c r="B31" s="140">
        <v>61214906.399999999</v>
      </c>
      <c r="C31" s="140">
        <v>67467251.019999996</v>
      </c>
      <c r="D31" s="140">
        <v>68319354.819999993</v>
      </c>
      <c r="E31" s="141">
        <v>68330240.75</v>
      </c>
      <c r="F31" s="100">
        <v>75673352.620000005</v>
      </c>
      <c r="G31" s="100">
        <v>79091885.799999997</v>
      </c>
      <c r="H31" s="100">
        <v>80952895.680000007</v>
      </c>
      <c r="I31" s="73">
        <v>100071587.21000001</v>
      </c>
      <c r="J31" s="73">
        <v>116886727.3</v>
      </c>
      <c r="K31" s="75">
        <v>110752226.32000001</v>
      </c>
      <c r="L31" s="73">
        <v>132487589.47</v>
      </c>
      <c r="M31" s="73">
        <v>132516073.47</v>
      </c>
      <c r="N31" s="73">
        <v>132516073.47</v>
      </c>
      <c r="O31" s="79">
        <v>134232818.47</v>
      </c>
      <c r="P31" s="71">
        <v>134298348.52000001</v>
      </c>
      <c r="Q31" s="106">
        <v>134833016.50999999</v>
      </c>
      <c r="R31" s="71">
        <v>134838236.50999999</v>
      </c>
      <c r="S31" s="71">
        <v>134843235.50999999</v>
      </c>
      <c r="T31" s="67"/>
      <c r="U31" s="71"/>
      <c r="V31" s="71"/>
      <c r="W31" s="75"/>
      <c r="X31" s="73"/>
      <c r="Z31" s="142"/>
    </row>
    <row r="32" spans="1:28" x14ac:dyDescent="0.25">
      <c r="A32" s="139" t="s">
        <v>249</v>
      </c>
      <c r="B32" s="140"/>
      <c r="C32" s="140"/>
      <c r="D32" s="140"/>
      <c r="E32" s="141"/>
      <c r="F32" s="100"/>
      <c r="G32" s="100"/>
      <c r="H32" s="100">
        <v>40600</v>
      </c>
      <c r="I32" s="73">
        <v>40600</v>
      </c>
      <c r="J32" s="73">
        <v>193576.72</v>
      </c>
      <c r="K32" s="75">
        <v>788250.72</v>
      </c>
      <c r="L32" s="73">
        <v>788251.72</v>
      </c>
      <c r="M32" s="73">
        <v>788251.72</v>
      </c>
      <c r="N32" s="73">
        <v>788251.72</v>
      </c>
      <c r="O32" s="79">
        <v>788251.72</v>
      </c>
      <c r="P32" s="79">
        <v>788251.72</v>
      </c>
      <c r="Q32" s="106">
        <v>788251.72</v>
      </c>
      <c r="R32" s="71">
        <v>788251.72</v>
      </c>
      <c r="S32" s="71">
        <v>788251.72</v>
      </c>
      <c r="T32" s="74"/>
      <c r="U32" s="73"/>
      <c r="V32" s="73"/>
      <c r="W32" s="75"/>
      <c r="X32" s="73"/>
      <c r="Z32" s="142"/>
    </row>
    <row r="33" spans="1:26" x14ac:dyDescent="0.25">
      <c r="A33" s="146" t="s">
        <v>240</v>
      </c>
      <c r="B33" s="140"/>
      <c r="C33" s="140"/>
      <c r="D33" s="140"/>
      <c r="E33" s="141"/>
      <c r="F33" s="100"/>
      <c r="G33" s="100"/>
      <c r="H33" s="100"/>
      <c r="I33" s="73"/>
      <c r="J33" s="73"/>
      <c r="K33" s="75"/>
      <c r="L33" s="73"/>
      <c r="M33" s="73"/>
      <c r="N33" s="74"/>
      <c r="O33" s="79"/>
      <c r="P33" s="67"/>
      <c r="Q33" s="106"/>
      <c r="R33" s="73"/>
      <c r="S33" s="73"/>
      <c r="T33" s="74"/>
      <c r="U33" s="73"/>
      <c r="V33" s="74"/>
      <c r="W33" s="75"/>
      <c r="X33" s="73"/>
      <c r="Z33" s="142"/>
    </row>
    <row r="34" spans="1:26" x14ac:dyDescent="0.25">
      <c r="A34" s="139" t="s">
        <v>102</v>
      </c>
      <c r="B34" s="140">
        <v>9901163.7599999998</v>
      </c>
      <c r="C34" s="140">
        <v>10680443.619999999</v>
      </c>
      <c r="D34" s="140">
        <v>13568943.619999999</v>
      </c>
      <c r="E34" s="141">
        <v>15531254.74</v>
      </c>
      <c r="F34" s="100">
        <v>70141334.019999996</v>
      </c>
      <c r="G34" s="100">
        <v>70431705.219999999</v>
      </c>
      <c r="H34" s="100">
        <v>71223061.859999999</v>
      </c>
      <c r="I34" s="73">
        <v>73931661.859999999</v>
      </c>
      <c r="J34" s="73">
        <v>73931661.859999999</v>
      </c>
      <c r="K34" s="75">
        <v>59291844.920000002</v>
      </c>
      <c r="L34" s="73">
        <v>59987844.920000002</v>
      </c>
      <c r="M34" s="73">
        <v>59987844.920000002</v>
      </c>
      <c r="N34" s="73">
        <v>59987844.920000002</v>
      </c>
      <c r="O34" s="79">
        <v>59987844.920000002</v>
      </c>
      <c r="P34" s="79">
        <v>59987844.920000002</v>
      </c>
      <c r="Q34" s="106">
        <v>59987844.920000002</v>
      </c>
      <c r="R34" s="71">
        <v>59987844.920000002</v>
      </c>
      <c r="S34" s="71">
        <v>59987844.920000002</v>
      </c>
      <c r="T34" s="74"/>
      <c r="U34" s="73"/>
      <c r="V34" s="73"/>
      <c r="W34" s="75"/>
      <c r="X34" s="73"/>
      <c r="Z34" s="142"/>
    </row>
    <row r="35" spans="1:26" x14ac:dyDescent="0.25">
      <c r="A35" s="139" t="s">
        <v>103</v>
      </c>
      <c r="B35" s="140">
        <v>2820986.32</v>
      </c>
      <c r="C35" s="140">
        <v>2820986.32</v>
      </c>
      <c r="D35" s="140">
        <v>2994986.32</v>
      </c>
      <c r="E35" s="141">
        <v>2994986.32</v>
      </c>
      <c r="F35" s="100">
        <v>3339119.64</v>
      </c>
      <c r="G35" s="100">
        <v>3683252.96</v>
      </c>
      <c r="H35" s="100">
        <v>3683252.96</v>
      </c>
      <c r="I35" s="73">
        <v>3683252.96</v>
      </c>
      <c r="J35" s="73">
        <v>3683252.96</v>
      </c>
      <c r="K35" s="75">
        <v>2914866.64</v>
      </c>
      <c r="L35" s="73">
        <v>2914866.64</v>
      </c>
      <c r="M35" s="73">
        <v>2914866.64</v>
      </c>
      <c r="N35" s="73">
        <v>2914866.64</v>
      </c>
      <c r="O35" s="79">
        <v>2914866.64</v>
      </c>
      <c r="P35" s="79">
        <v>2914866.64</v>
      </c>
      <c r="Q35" s="106">
        <v>2914866.64</v>
      </c>
      <c r="R35" s="71">
        <v>2914866.64</v>
      </c>
      <c r="S35" s="71">
        <v>2914866.64</v>
      </c>
      <c r="T35" s="74"/>
      <c r="U35" s="73"/>
      <c r="V35" s="73"/>
      <c r="W35" s="75"/>
      <c r="X35" s="73"/>
      <c r="Z35" s="142"/>
    </row>
    <row r="36" spans="1:26" x14ac:dyDescent="0.25">
      <c r="A36" s="139" t="s">
        <v>242</v>
      </c>
      <c r="B36" s="140"/>
      <c r="C36" s="140"/>
      <c r="D36" s="140"/>
      <c r="E36" s="141"/>
      <c r="F36" s="100">
        <v>-4243502.58</v>
      </c>
      <c r="G36" s="100">
        <v>-6978011.1299999999</v>
      </c>
      <c r="H36" s="100">
        <v>-11547527.02</v>
      </c>
      <c r="I36" s="73">
        <v>-27456945.399999999</v>
      </c>
      <c r="J36" s="73">
        <v>-43605410</v>
      </c>
      <c r="K36" s="75">
        <v>-66814154.729999997</v>
      </c>
      <c r="L36" s="73">
        <v>-92174029.379999995</v>
      </c>
      <c r="M36" s="73">
        <v>-92174029.379999995</v>
      </c>
      <c r="N36" s="73">
        <v>-92174029.379999995</v>
      </c>
      <c r="O36" s="73">
        <v>-98986048.450000003</v>
      </c>
      <c r="P36" s="71">
        <v>-101228427.70999999</v>
      </c>
      <c r="Q36" s="106">
        <v>-103477318.23999999</v>
      </c>
      <c r="R36" s="71">
        <v>-105700805.87</v>
      </c>
      <c r="S36" s="71">
        <v>-107917776.78</v>
      </c>
      <c r="T36" s="74"/>
      <c r="U36" s="73"/>
      <c r="V36" s="73"/>
      <c r="W36" s="75"/>
      <c r="X36" s="73"/>
      <c r="Z36" s="142"/>
    </row>
    <row r="37" spans="1:26" x14ac:dyDescent="0.25">
      <c r="A37" s="139" t="s">
        <v>243</v>
      </c>
      <c r="B37" s="140"/>
      <c r="C37" s="140"/>
      <c r="D37" s="140"/>
      <c r="E37" s="141"/>
      <c r="F37" s="100">
        <v>-949296.19</v>
      </c>
      <c r="G37" s="100">
        <v>-981902.77</v>
      </c>
      <c r="H37" s="100">
        <v>-981902.77</v>
      </c>
      <c r="I37" s="73">
        <v>-1263396.07</v>
      </c>
      <c r="J37" s="73">
        <v>-1740468.57</v>
      </c>
      <c r="K37" s="75">
        <v>-2408370.0699999998</v>
      </c>
      <c r="L37" s="73">
        <v>-2699363.97</v>
      </c>
      <c r="M37" s="71">
        <v>-2699363.97</v>
      </c>
      <c r="N37" s="71">
        <v>-2699363.97</v>
      </c>
      <c r="O37" s="71">
        <v>-2699363.97</v>
      </c>
      <c r="P37" s="71">
        <v>-2699363.97</v>
      </c>
      <c r="Q37" s="106">
        <v>-2699363.97</v>
      </c>
      <c r="R37" s="71">
        <v>-2699363.97</v>
      </c>
      <c r="S37" s="71">
        <v>-2699363.97</v>
      </c>
      <c r="T37" s="74"/>
      <c r="U37" s="73"/>
      <c r="V37" s="73"/>
      <c r="W37" s="75"/>
      <c r="X37" s="73"/>
      <c r="Z37" s="142"/>
    </row>
    <row r="38" spans="1:26" x14ac:dyDescent="0.25">
      <c r="A38" s="139"/>
      <c r="B38" s="140"/>
      <c r="C38" s="140"/>
      <c r="D38" s="140"/>
      <c r="F38" s="138"/>
      <c r="G38" s="138"/>
      <c r="H38" s="138"/>
      <c r="I38" s="73"/>
      <c r="J38" s="73"/>
      <c r="K38" s="75"/>
      <c r="L38" s="73"/>
      <c r="M38" s="73"/>
      <c r="N38" s="74"/>
      <c r="O38" s="73"/>
      <c r="P38" s="74"/>
      <c r="Q38" s="75"/>
      <c r="R38" s="73"/>
      <c r="S38" s="73"/>
      <c r="T38" s="74"/>
      <c r="U38" s="73"/>
      <c r="V38" s="74"/>
      <c r="W38" s="75"/>
      <c r="X38" s="73"/>
    </row>
    <row r="39" spans="1:26" x14ac:dyDescent="0.25">
      <c r="A39" s="143" t="s">
        <v>199</v>
      </c>
      <c r="B39" s="143">
        <v>820948051.72000003</v>
      </c>
      <c r="C39" s="143">
        <v>839066893.26000023</v>
      </c>
      <c r="D39" s="143">
        <v>1116689919.2</v>
      </c>
      <c r="E39" s="144">
        <f>SUM(E23:E35)</f>
        <v>1211411561.8500001</v>
      </c>
      <c r="F39" s="85">
        <v>1561859867.1200001</v>
      </c>
      <c r="G39" s="85">
        <f t="shared" ref="G39:I39" si="2">SUM(G23:G37)</f>
        <v>2331038180.5499997</v>
      </c>
      <c r="H39" s="85">
        <f t="shared" si="2"/>
        <v>2807381742.23</v>
      </c>
      <c r="I39" s="150">
        <f t="shared" si="2"/>
        <v>2837243036.9099998</v>
      </c>
      <c r="J39" s="150">
        <v>3080877208.8700008</v>
      </c>
      <c r="K39" s="150">
        <v>2918588334.2800002</v>
      </c>
      <c r="L39" s="85">
        <v>3094653472.0699997</v>
      </c>
      <c r="M39" s="85">
        <f t="shared" ref="M39:X39" si="3">SUM(M22:M37)</f>
        <v>3095137366.6300001</v>
      </c>
      <c r="N39" s="85">
        <f>SUM(N22:N37)</f>
        <v>3096906857.6700001</v>
      </c>
      <c r="O39" s="85">
        <f t="shared" si="3"/>
        <v>3103276978.5800004</v>
      </c>
      <c r="P39" s="85">
        <f t="shared" si="3"/>
        <v>3121374159.3100004</v>
      </c>
      <c r="Q39" s="85">
        <f t="shared" si="3"/>
        <v>3139167953.4100003</v>
      </c>
      <c r="R39" s="85">
        <f t="shared" si="3"/>
        <v>3166990797.8000007</v>
      </c>
      <c r="S39" s="85">
        <f t="shared" si="3"/>
        <v>3182384087.2200003</v>
      </c>
      <c r="T39" s="85">
        <f t="shared" si="3"/>
        <v>0</v>
      </c>
      <c r="U39" s="85">
        <f t="shared" si="3"/>
        <v>0</v>
      </c>
      <c r="V39" s="85">
        <f t="shared" si="3"/>
        <v>0</v>
      </c>
      <c r="W39" s="85">
        <f t="shared" si="3"/>
        <v>0</v>
      </c>
      <c r="X39" s="85">
        <f t="shared" si="3"/>
        <v>0</v>
      </c>
      <c r="Z39" s="142"/>
    </row>
    <row r="40" spans="1:26" x14ac:dyDescent="0.25">
      <c r="A40" s="140"/>
      <c r="B40" s="140"/>
      <c r="C40" s="140"/>
      <c r="D40" s="140"/>
      <c r="E40" s="141"/>
      <c r="F40" s="100"/>
      <c r="G40" s="100"/>
      <c r="H40" s="100"/>
      <c r="I40" s="79"/>
      <c r="J40" s="81"/>
      <c r="K40" s="81"/>
      <c r="L40" s="79"/>
      <c r="M40" s="79"/>
      <c r="N40" s="65"/>
      <c r="O40" s="79"/>
      <c r="P40" s="65"/>
      <c r="Q40" s="81"/>
      <c r="R40" s="79"/>
      <c r="S40" s="79"/>
      <c r="T40" s="65"/>
      <c r="U40" s="79"/>
      <c r="V40" s="65"/>
      <c r="W40" s="81"/>
      <c r="X40" s="79"/>
    </row>
    <row r="41" spans="1:26" ht="15.75" thickBot="1" x14ac:dyDescent="0.3">
      <c r="A41" s="151" t="s">
        <v>200</v>
      </c>
      <c r="B41" s="151">
        <v>907553421.10000002</v>
      </c>
      <c r="C41" s="151">
        <v>949643579.37000024</v>
      </c>
      <c r="D41" s="151">
        <v>1197642984.9300001</v>
      </c>
      <c r="E41" s="152">
        <f>+E39+E20</f>
        <v>1392709061.98</v>
      </c>
      <c r="F41" s="104">
        <v>1827376225.8400002</v>
      </c>
      <c r="G41" s="104">
        <f>+G39+G20</f>
        <v>2465965220.8399997</v>
      </c>
      <c r="H41" s="104">
        <f>+H39+H20</f>
        <v>3034287417.5900002</v>
      </c>
      <c r="I41" s="104">
        <f>+I39+I20</f>
        <v>2972276735.2599998</v>
      </c>
      <c r="J41" s="104">
        <v>3280808188.7200007</v>
      </c>
      <c r="K41" s="153">
        <v>3099982282.6900001</v>
      </c>
      <c r="L41" s="104">
        <v>3266350344.6799998</v>
      </c>
      <c r="M41" s="104">
        <f t="shared" ref="M41:X41" si="4">M20+M39</f>
        <v>3378819844.54</v>
      </c>
      <c r="N41" s="104">
        <f t="shared" si="4"/>
        <v>3464952724.5100002</v>
      </c>
      <c r="O41" s="104">
        <f t="shared" si="4"/>
        <v>3449581628.0400004</v>
      </c>
      <c r="P41" s="104">
        <f t="shared" si="4"/>
        <v>3481905932.9900002</v>
      </c>
      <c r="Q41" s="104">
        <f t="shared" si="4"/>
        <v>3496635917.9400005</v>
      </c>
      <c r="R41" s="104">
        <f t="shared" si="4"/>
        <v>3516305759.9900007</v>
      </c>
      <c r="S41" s="104">
        <f t="shared" si="4"/>
        <v>3536065250.6300001</v>
      </c>
      <c r="T41" s="104">
        <f t="shared" si="4"/>
        <v>0</v>
      </c>
      <c r="U41" s="104">
        <f t="shared" si="4"/>
        <v>0</v>
      </c>
      <c r="V41" s="104">
        <f t="shared" si="4"/>
        <v>0</v>
      </c>
      <c r="W41" s="104">
        <f t="shared" si="4"/>
        <v>0</v>
      </c>
      <c r="X41" s="104">
        <f t="shared" si="4"/>
        <v>0</v>
      </c>
    </row>
    <row r="42" spans="1:26" ht="15.75" thickTop="1" x14ac:dyDescent="0.25">
      <c r="A42" s="139"/>
      <c r="B42" s="140"/>
      <c r="C42" s="140"/>
      <c r="D42" s="140"/>
      <c r="E42" s="141"/>
      <c r="F42" s="100"/>
      <c r="G42" s="100"/>
      <c r="H42" s="72"/>
      <c r="I42" s="154"/>
      <c r="J42" s="154"/>
      <c r="K42" s="155"/>
      <c r="L42" s="79"/>
      <c r="M42" s="79"/>
      <c r="N42" s="65"/>
      <c r="O42" s="79"/>
      <c r="P42" s="65"/>
      <c r="Q42" s="81"/>
      <c r="R42" s="79"/>
      <c r="S42" s="79"/>
      <c r="T42" s="65"/>
      <c r="U42" s="79"/>
      <c r="V42" s="65"/>
      <c r="W42" s="81"/>
      <c r="X42" s="79"/>
    </row>
    <row r="43" spans="1:26" x14ac:dyDescent="0.25">
      <c r="B43" s="140"/>
      <c r="C43" s="140"/>
      <c r="D43" s="140"/>
      <c r="E43" s="141"/>
      <c r="F43" s="100"/>
      <c r="G43" s="100"/>
      <c r="H43" s="72"/>
      <c r="I43" s="154"/>
      <c r="J43" s="154"/>
      <c r="K43" s="155"/>
      <c r="L43" s="79"/>
      <c r="M43" s="79"/>
      <c r="N43" s="65"/>
      <c r="O43" s="79"/>
      <c r="P43" s="65"/>
      <c r="Q43" s="81"/>
      <c r="R43" s="79"/>
      <c r="S43" s="79"/>
      <c r="T43" s="65"/>
      <c r="U43" s="79"/>
      <c r="V43" s="65"/>
      <c r="W43" s="81"/>
      <c r="X43" s="79"/>
    </row>
    <row r="44" spans="1:26" x14ac:dyDescent="0.25">
      <c r="A44" s="156" t="s">
        <v>201</v>
      </c>
      <c r="B44" s="140"/>
      <c r="C44" s="140"/>
      <c r="D44" s="140"/>
      <c r="E44" s="141"/>
      <c r="F44" s="100"/>
      <c r="G44" s="100"/>
      <c r="H44" s="72"/>
      <c r="I44" s="154"/>
      <c r="J44" s="154"/>
      <c r="K44" s="155"/>
      <c r="L44" s="79"/>
      <c r="M44" s="79"/>
      <c r="N44" s="65"/>
      <c r="O44" s="79"/>
      <c r="P44" s="65"/>
      <c r="Q44" s="81"/>
      <c r="R44" s="79"/>
      <c r="S44" s="79"/>
      <c r="T44" s="65"/>
      <c r="U44" s="79"/>
      <c r="V44" s="65"/>
      <c r="W44" s="81"/>
      <c r="X44" s="79"/>
    </row>
    <row r="45" spans="1:26" x14ac:dyDescent="0.25">
      <c r="A45" s="146" t="s">
        <v>202</v>
      </c>
      <c r="B45" s="140"/>
      <c r="C45" s="140"/>
      <c r="D45" s="140"/>
      <c r="E45" s="141"/>
      <c r="F45" s="100"/>
      <c r="G45" s="100"/>
      <c r="H45" s="72"/>
      <c r="I45" s="154"/>
      <c r="J45" s="154"/>
      <c r="K45" s="155"/>
      <c r="L45" s="79"/>
      <c r="M45" s="79"/>
      <c r="N45" s="65"/>
      <c r="O45" s="79"/>
      <c r="P45" s="65"/>
      <c r="Q45" s="81"/>
      <c r="R45" s="79"/>
      <c r="S45" s="79"/>
      <c r="T45" s="65"/>
      <c r="U45" s="79"/>
      <c r="V45" s="65"/>
      <c r="W45" s="81"/>
      <c r="X45" s="79"/>
    </row>
    <row r="46" spans="1:26" x14ac:dyDescent="0.25">
      <c r="A46" s="139" t="s">
        <v>104</v>
      </c>
      <c r="B46" s="140">
        <v>2153432.5</v>
      </c>
      <c r="C46" s="140">
        <v>7994104.9199999999</v>
      </c>
      <c r="D46" s="140">
        <v>8410770.1199999992</v>
      </c>
      <c r="E46" s="141">
        <v>8699579.9399999995</v>
      </c>
      <c r="F46" s="100">
        <v>9642076.9600000009</v>
      </c>
      <c r="G46" s="100">
        <v>9539991.2799999993</v>
      </c>
      <c r="H46" s="72">
        <v>10112297.27</v>
      </c>
      <c r="I46" s="157">
        <v>10654329.25</v>
      </c>
      <c r="J46" s="157">
        <v>11076082.779999999</v>
      </c>
      <c r="K46" s="158">
        <v>12095233.48</v>
      </c>
      <c r="L46" s="73">
        <v>14755042.460000001</v>
      </c>
      <c r="M46" s="73">
        <v>15610293.810000001</v>
      </c>
      <c r="N46" s="74">
        <v>28941004.84</v>
      </c>
      <c r="O46" s="73">
        <v>29001184.52</v>
      </c>
      <c r="P46" s="74">
        <v>43087205.420000002</v>
      </c>
      <c r="Q46" s="75">
        <v>42835833.32</v>
      </c>
      <c r="R46" s="73">
        <v>43919127.390000001</v>
      </c>
      <c r="S46" s="73">
        <v>56199384.350000001</v>
      </c>
      <c r="T46" s="74"/>
      <c r="U46" s="73"/>
      <c r="V46" s="74"/>
      <c r="W46" s="75"/>
      <c r="X46" s="73"/>
      <c r="Z46" s="142"/>
    </row>
    <row r="47" spans="1:26" x14ac:dyDescent="0.25">
      <c r="A47" s="139" t="s">
        <v>105</v>
      </c>
      <c r="B47" s="140">
        <v>10254794.300000001</v>
      </c>
      <c r="C47" s="140">
        <v>14125738.08</v>
      </c>
      <c r="D47" s="140">
        <v>12145584.26</v>
      </c>
      <c r="E47" s="141">
        <v>11009362.24</v>
      </c>
      <c r="F47" s="100">
        <v>29254772.670000002</v>
      </c>
      <c r="G47" s="100">
        <v>22921723.5</v>
      </c>
      <c r="H47" s="72">
        <v>43089770.740000002</v>
      </c>
      <c r="I47" s="157">
        <v>37423622.539999999</v>
      </c>
      <c r="J47" s="157">
        <v>12455250.52</v>
      </c>
      <c r="K47" s="158">
        <v>11194073.1</v>
      </c>
      <c r="L47" s="73">
        <v>46144378.390000001</v>
      </c>
      <c r="M47" s="73">
        <v>34401840.700000003</v>
      </c>
      <c r="N47" s="74">
        <v>43247773.740000002</v>
      </c>
      <c r="O47" s="73">
        <v>43321743.149999999</v>
      </c>
      <c r="P47" s="74">
        <v>34410263.32</v>
      </c>
      <c r="Q47" s="75">
        <v>50526581.730000004</v>
      </c>
      <c r="R47" s="73">
        <v>36533150.490000002</v>
      </c>
      <c r="S47" s="73">
        <v>43310970.390000001</v>
      </c>
      <c r="T47" s="74"/>
      <c r="U47" s="73"/>
      <c r="V47" s="74"/>
      <c r="W47" s="75"/>
      <c r="X47" s="73"/>
      <c r="Z47" s="142"/>
    </row>
    <row r="48" spans="1:26" ht="26.25" x14ac:dyDescent="0.25">
      <c r="A48" s="139" t="s">
        <v>203</v>
      </c>
      <c r="B48" s="140">
        <v>2758052.73</v>
      </c>
      <c r="C48" s="140">
        <v>191323.6</v>
      </c>
      <c r="D48" s="140">
        <v>0</v>
      </c>
      <c r="E48" s="141">
        <v>12531801.6</v>
      </c>
      <c r="F48" s="100">
        <v>61242162.520000003</v>
      </c>
      <c r="G48" s="100">
        <v>19438380.850000001</v>
      </c>
      <c r="H48" s="72">
        <v>39971253.07</v>
      </c>
      <c r="I48" s="157">
        <v>25992297.760000002</v>
      </c>
      <c r="J48" s="157">
        <v>14444620.24</v>
      </c>
      <c r="K48" s="158">
        <v>28665588.510000002</v>
      </c>
      <c r="L48" s="73">
        <v>24086702.330000002</v>
      </c>
      <c r="M48" s="73">
        <v>20927889.490000002</v>
      </c>
      <c r="N48" s="74">
        <v>15969415.530000001</v>
      </c>
      <c r="O48" s="73">
        <v>14054980.370000001</v>
      </c>
      <c r="P48" s="74">
        <v>14054980.370000001</v>
      </c>
      <c r="Q48" s="75">
        <v>14776561.040000001</v>
      </c>
      <c r="R48" s="73">
        <v>14385687.530000001</v>
      </c>
      <c r="S48" s="73">
        <v>17219782.330000002</v>
      </c>
      <c r="T48" s="74"/>
      <c r="U48" s="73"/>
      <c r="V48" s="74"/>
      <c r="W48" s="75"/>
      <c r="X48" s="73"/>
      <c r="Z48" s="142"/>
    </row>
    <row r="49" spans="1:26" x14ac:dyDescent="0.25">
      <c r="A49" s="159" t="s">
        <v>250</v>
      </c>
      <c r="B49" s="140"/>
      <c r="C49" s="140"/>
      <c r="D49" s="140"/>
      <c r="E49" s="141"/>
      <c r="F49" s="100"/>
      <c r="G49" s="100"/>
      <c r="H49" s="72">
        <v>4449888.7</v>
      </c>
      <c r="I49" s="157">
        <v>269817.93</v>
      </c>
      <c r="J49" s="157">
        <v>3892503.96</v>
      </c>
      <c r="K49" s="158">
        <v>6795152.4199999999</v>
      </c>
      <c r="L49" s="73">
        <v>279652.17</v>
      </c>
      <c r="M49" s="73">
        <v>1312168.81</v>
      </c>
      <c r="N49" s="74">
        <v>300052.17</v>
      </c>
      <c r="O49" s="73">
        <v>2270400.34</v>
      </c>
      <c r="P49" s="74">
        <v>317400.34000000003</v>
      </c>
      <c r="Q49" s="75">
        <v>2197880.23</v>
      </c>
      <c r="R49" s="73">
        <v>280400.34000000003</v>
      </c>
      <c r="S49" s="73">
        <v>1178093.94</v>
      </c>
      <c r="T49" s="74"/>
      <c r="U49" s="73"/>
      <c r="V49" s="74"/>
      <c r="W49" s="75"/>
      <c r="X49" s="73"/>
      <c r="Z49" s="142"/>
    </row>
    <row r="50" spans="1:26" ht="26.25" x14ac:dyDescent="0.25">
      <c r="A50" s="139" t="s">
        <v>109</v>
      </c>
      <c r="B50" s="140">
        <v>18538744.370000001</v>
      </c>
      <c r="C50" s="140">
        <v>12023595.390000001</v>
      </c>
      <c r="D50" s="140">
        <v>10010558.08</v>
      </c>
      <c r="E50" s="141">
        <v>9345385</v>
      </c>
      <c r="F50" s="100">
        <v>6978036.5800000001</v>
      </c>
      <c r="G50" s="100">
        <v>8787980.4299999997</v>
      </c>
      <c r="H50" s="72">
        <v>8903299.4100000001</v>
      </c>
      <c r="I50" s="157">
        <v>10248911.68</v>
      </c>
      <c r="J50" s="157">
        <v>10453536.220000001</v>
      </c>
      <c r="K50" s="158">
        <v>16509144.41</v>
      </c>
      <c r="L50" s="73">
        <v>15002521.470000001</v>
      </c>
      <c r="M50" s="73">
        <v>18325756.670000002</v>
      </c>
      <c r="N50" s="74">
        <v>18022144.789999999</v>
      </c>
      <c r="O50" s="73">
        <v>18383172.039999999</v>
      </c>
      <c r="P50" s="74">
        <v>18401555.390000001</v>
      </c>
      <c r="Q50" s="75">
        <v>18539447.350000001</v>
      </c>
      <c r="R50" s="73">
        <v>18933955.07</v>
      </c>
      <c r="S50" s="73">
        <v>21561316.84</v>
      </c>
      <c r="T50" s="74"/>
      <c r="U50" s="73"/>
      <c r="V50" s="74"/>
      <c r="W50" s="75"/>
      <c r="X50" s="73"/>
      <c r="Z50" s="142"/>
    </row>
    <row r="51" spans="1:26" ht="26.25" x14ac:dyDescent="0.25">
      <c r="A51" s="139" t="s">
        <v>110</v>
      </c>
      <c r="B51" s="140">
        <v>99938.66</v>
      </c>
      <c r="C51" s="140">
        <v>185670.37</v>
      </c>
      <c r="D51" s="140">
        <v>183772.6</v>
      </c>
      <c r="E51" s="141">
        <v>171304.37</v>
      </c>
      <c r="F51" s="100">
        <v>6926.62</v>
      </c>
      <c r="G51" s="100">
        <v>41601.25</v>
      </c>
      <c r="H51" s="72">
        <v>37317.19</v>
      </c>
      <c r="I51" s="157">
        <v>41791.72</v>
      </c>
      <c r="J51" s="157">
        <v>65789.570000000007</v>
      </c>
      <c r="K51" s="158">
        <v>71715.73</v>
      </c>
      <c r="L51" s="73">
        <v>43269.39</v>
      </c>
      <c r="M51" s="73">
        <v>45307.25</v>
      </c>
      <c r="N51" s="74">
        <v>41280.5</v>
      </c>
      <c r="O51" s="73">
        <v>42421.67</v>
      </c>
      <c r="P51" s="74">
        <v>42275.86</v>
      </c>
      <c r="Q51" s="75">
        <v>44616.82</v>
      </c>
      <c r="R51" s="73">
        <v>44744.32</v>
      </c>
      <c r="S51" s="73">
        <v>-181469.27</v>
      </c>
      <c r="T51" s="74"/>
      <c r="U51" s="73"/>
      <c r="V51" s="74"/>
      <c r="W51" s="75"/>
      <c r="X51" s="73"/>
      <c r="Z51" s="142"/>
    </row>
    <row r="52" spans="1:26" x14ac:dyDescent="0.25">
      <c r="A52" s="139" t="s">
        <v>111</v>
      </c>
      <c r="B52" s="140">
        <v>377856.72</v>
      </c>
      <c r="C52" s="140">
        <v>18332962.039999999</v>
      </c>
      <c r="D52" s="140">
        <v>30379612.02</v>
      </c>
      <c r="E52" s="141">
        <v>20346249.300000001</v>
      </c>
      <c r="F52" s="100">
        <v>17991310.98</v>
      </c>
      <c r="G52" s="100">
        <v>12451944.370000001</v>
      </c>
      <c r="H52" s="72">
        <v>14988619.65</v>
      </c>
      <c r="I52" s="157">
        <v>12536973.119999999</v>
      </c>
      <c r="J52" s="157">
        <v>23366961.850000001</v>
      </c>
      <c r="K52" s="158">
        <v>14271243.01</v>
      </c>
      <c r="L52" s="73">
        <v>20816223.91</v>
      </c>
      <c r="M52" s="73">
        <v>19860064.300000001</v>
      </c>
      <c r="N52" s="74">
        <v>18942213.09</v>
      </c>
      <c r="O52" s="73">
        <v>20809685.809999999</v>
      </c>
      <c r="P52" s="74">
        <v>20484725.379999999</v>
      </c>
      <c r="Q52" s="75">
        <v>20270578.02</v>
      </c>
      <c r="R52" s="73">
        <v>19575232.77</v>
      </c>
      <c r="S52" s="73">
        <v>18951035.800000001</v>
      </c>
      <c r="T52" s="74"/>
      <c r="U52" s="73"/>
      <c r="V52" s="74"/>
      <c r="W52" s="75"/>
      <c r="X52" s="73"/>
      <c r="Z52" s="142"/>
    </row>
    <row r="53" spans="1:26" x14ac:dyDescent="0.25">
      <c r="A53" s="139" t="s">
        <v>115</v>
      </c>
      <c r="B53" s="140">
        <v>10438777.23</v>
      </c>
      <c r="C53" s="140">
        <v>5890804.6200000001</v>
      </c>
      <c r="D53" s="140">
        <v>200887.49</v>
      </c>
      <c r="E53" s="141">
        <v>462386.99</v>
      </c>
      <c r="F53" s="100">
        <v>177844.7</v>
      </c>
      <c r="G53" s="100">
        <v>346206.71</v>
      </c>
      <c r="H53" s="72">
        <v>33521120.710000001</v>
      </c>
      <c r="I53" s="157">
        <v>195232.5</v>
      </c>
      <c r="J53" s="157">
        <v>238912.35</v>
      </c>
      <c r="K53" s="158">
        <v>580842.42000000004</v>
      </c>
      <c r="L53" s="73">
        <v>371290.74</v>
      </c>
      <c r="M53" s="73">
        <v>617339.31000000006</v>
      </c>
      <c r="N53" s="74">
        <v>639801.39</v>
      </c>
      <c r="O53" s="73">
        <v>494964.06</v>
      </c>
      <c r="P53" s="74">
        <v>379796.34</v>
      </c>
      <c r="Q53" s="75">
        <v>412305.36</v>
      </c>
      <c r="R53" s="73">
        <v>370779.55</v>
      </c>
      <c r="S53" s="73">
        <v>413349.28</v>
      </c>
      <c r="T53" s="74"/>
      <c r="U53" s="73"/>
      <c r="V53" s="74"/>
      <c r="W53" s="75"/>
      <c r="X53" s="73"/>
      <c r="Z53" s="142"/>
    </row>
    <row r="54" spans="1:26" x14ac:dyDescent="0.25">
      <c r="A54" s="139" t="s">
        <v>116</v>
      </c>
      <c r="B54" s="140">
        <v>3079108.29</v>
      </c>
      <c r="C54" s="140">
        <v>3401451.42</v>
      </c>
      <c r="D54" s="140">
        <v>0</v>
      </c>
      <c r="E54" s="141">
        <v>0</v>
      </c>
      <c r="F54" s="100">
        <v>0</v>
      </c>
      <c r="G54" s="100">
        <v>0</v>
      </c>
      <c r="H54" s="72">
        <v>0</v>
      </c>
      <c r="I54" s="157"/>
      <c r="J54" s="157"/>
      <c r="K54" s="158"/>
      <c r="L54" s="73"/>
      <c r="M54" s="73">
        <v>7672694.5200000005</v>
      </c>
      <c r="N54" s="74">
        <v>7003873.8500000006</v>
      </c>
      <c r="O54" s="73">
        <v>6329445.6200000001</v>
      </c>
      <c r="P54" s="74">
        <v>5649385.9500000002</v>
      </c>
      <c r="Q54" s="75">
        <v>4963650.21</v>
      </c>
      <c r="R54" s="73">
        <v>4272190.67</v>
      </c>
      <c r="S54" s="73">
        <v>3575031.2</v>
      </c>
      <c r="T54" s="74"/>
      <c r="U54" s="73"/>
      <c r="V54" s="74"/>
      <c r="W54" s="75"/>
      <c r="X54" s="73"/>
      <c r="Z54" s="142"/>
    </row>
    <row r="55" spans="1:26" x14ac:dyDescent="0.25">
      <c r="A55" s="139" t="s">
        <v>252</v>
      </c>
      <c r="B55" s="140"/>
      <c r="C55" s="140"/>
      <c r="D55" s="140"/>
      <c r="E55" s="141"/>
      <c r="F55" s="100"/>
      <c r="G55" s="100"/>
      <c r="H55" s="72"/>
      <c r="I55" s="157">
        <v>89582.36</v>
      </c>
      <c r="J55" s="157">
        <v>89582.36</v>
      </c>
      <c r="K55" s="158"/>
      <c r="L55" s="73"/>
      <c r="M55" s="73"/>
      <c r="N55" s="74"/>
      <c r="O55" s="73"/>
      <c r="P55" s="74"/>
      <c r="Q55" s="75"/>
      <c r="R55" s="73"/>
      <c r="S55" s="73"/>
      <c r="T55" s="74"/>
      <c r="U55" s="73"/>
      <c r="V55" s="74"/>
      <c r="W55" s="75"/>
      <c r="X55" s="73"/>
    </row>
    <row r="56" spans="1:26" x14ac:dyDescent="0.25">
      <c r="A56" s="143" t="s">
        <v>204</v>
      </c>
      <c r="B56" s="143">
        <v>47700704.800000004</v>
      </c>
      <c r="C56" s="143">
        <v>62145650.439999998</v>
      </c>
      <c r="D56" s="143">
        <f>SUM(D46:D54)</f>
        <v>61331184.57</v>
      </c>
      <c r="E56" s="144">
        <f>SUM(E46:E55)</f>
        <v>62566069.440000005</v>
      </c>
      <c r="F56" s="85">
        <v>125293131.03000002</v>
      </c>
      <c r="G56" s="85">
        <f t="shared" ref="G56:I56" si="5">SUM(G46:G55)</f>
        <v>73527828.390000001</v>
      </c>
      <c r="H56" s="150">
        <f t="shared" si="5"/>
        <v>155073566.74000001</v>
      </c>
      <c r="I56" s="143">
        <f t="shared" si="5"/>
        <v>97452558.859999999</v>
      </c>
      <c r="J56" s="143">
        <v>76083239.849999994</v>
      </c>
      <c r="K56" s="160">
        <v>90182993.080000013</v>
      </c>
      <c r="L56" s="85">
        <v>121499080.86</v>
      </c>
      <c r="M56" s="85">
        <f t="shared" ref="M56:X56" si="6">SUM(M46:M55)</f>
        <v>118773354.86</v>
      </c>
      <c r="N56" s="85">
        <f t="shared" si="6"/>
        <v>133107559.89999999</v>
      </c>
      <c r="O56" s="85">
        <f t="shared" si="6"/>
        <v>134707997.58000001</v>
      </c>
      <c r="P56" s="85">
        <f t="shared" si="6"/>
        <v>136827588.37</v>
      </c>
      <c r="Q56" s="85">
        <f t="shared" si="6"/>
        <v>154567454.08000004</v>
      </c>
      <c r="R56" s="85">
        <f t="shared" si="6"/>
        <v>138315268.12999997</v>
      </c>
      <c r="S56" s="85">
        <f t="shared" si="6"/>
        <v>162227494.85999998</v>
      </c>
      <c r="T56" s="85">
        <f t="shared" si="6"/>
        <v>0</v>
      </c>
      <c r="U56" s="85">
        <f t="shared" si="6"/>
        <v>0</v>
      </c>
      <c r="V56" s="85">
        <f t="shared" si="6"/>
        <v>0</v>
      </c>
      <c r="W56" s="85">
        <f t="shared" si="6"/>
        <v>0</v>
      </c>
      <c r="X56" s="85">
        <f t="shared" si="6"/>
        <v>0</v>
      </c>
      <c r="Z56" s="142"/>
    </row>
    <row r="57" spans="1:26" x14ac:dyDescent="0.25">
      <c r="A57" s="139"/>
      <c r="B57" s="140"/>
      <c r="C57" s="140"/>
      <c r="D57" s="140"/>
      <c r="E57" s="141"/>
      <c r="F57" s="100"/>
      <c r="G57" s="100"/>
      <c r="H57" s="72"/>
      <c r="I57" s="154"/>
      <c r="J57" s="154"/>
      <c r="K57" s="155"/>
      <c r="L57" s="79"/>
      <c r="M57" s="79"/>
      <c r="N57" s="65"/>
      <c r="O57" s="79"/>
      <c r="P57" s="65"/>
      <c r="Q57" s="81"/>
      <c r="R57" s="79"/>
      <c r="S57" s="79"/>
      <c r="T57" s="65"/>
      <c r="U57" s="79"/>
      <c r="V57" s="65"/>
      <c r="W57" s="81"/>
      <c r="X57" s="79"/>
    </row>
    <row r="58" spans="1:26" x14ac:dyDescent="0.25">
      <c r="A58" s="146" t="s">
        <v>205</v>
      </c>
      <c r="B58" s="140"/>
      <c r="C58" s="140"/>
      <c r="D58" s="140"/>
      <c r="E58" s="141"/>
      <c r="F58" s="100"/>
      <c r="G58" s="100"/>
      <c r="H58" s="72"/>
      <c r="I58" s="154"/>
      <c r="J58" s="154"/>
      <c r="K58" s="155"/>
      <c r="L58" s="79"/>
      <c r="M58" s="79"/>
      <c r="N58" s="65"/>
      <c r="O58" s="79"/>
      <c r="P58" s="65"/>
      <c r="Q58" s="81"/>
      <c r="R58" s="79"/>
      <c r="S58" s="79"/>
      <c r="T58" s="65"/>
      <c r="U58" s="79"/>
      <c r="V58" s="65"/>
      <c r="W58" s="81"/>
      <c r="X58" s="79"/>
    </row>
    <row r="59" spans="1:26" x14ac:dyDescent="0.25">
      <c r="A59" s="159" t="s">
        <v>118</v>
      </c>
      <c r="B59" s="140">
        <v>79364368.290000007</v>
      </c>
      <c r="C59" s="140">
        <v>75963606.629999995</v>
      </c>
      <c r="D59" s="140">
        <v>0</v>
      </c>
      <c r="E59" s="141">
        <v>0</v>
      </c>
      <c r="F59" s="100"/>
      <c r="G59" s="100"/>
      <c r="H59" s="72"/>
      <c r="I59" s="154"/>
      <c r="J59" s="154"/>
      <c r="K59" s="155"/>
      <c r="L59" s="79"/>
      <c r="M59" s="79"/>
      <c r="N59" s="65"/>
      <c r="O59" s="79"/>
      <c r="P59" s="65"/>
      <c r="Q59" s="81"/>
      <c r="R59" s="79"/>
      <c r="S59" s="79"/>
      <c r="T59" s="65"/>
      <c r="U59" s="79"/>
      <c r="V59" s="65"/>
      <c r="W59" s="81"/>
      <c r="X59" s="79"/>
    </row>
    <row r="60" spans="1:26" x14ac:dyDescent="0.25">
      <c r="A60" s="147" t="s">
        <v>220</v>
      </c>
      <c r="B60" s="140"/>
      <c r="C60" s="140"/>
      <c r="D60" s="140">
        <v>75963606.629999995</v>
      </c>
      <c r="E60" s="141">
        <v>72205893.799999997</v>
      </c>
      <c r="F60" s="100">
        <v>68054713.079999998</v>
      </c>
      <c r="G60" s="100">
        <v>63468922.82</v>
      </c>
      <c r="H60" s="72">
        <v>58402758.439999998</v>
      </c>
      <c r="I60" s="157">
        <v>52806237.57</v>
      </c>
      <c r="J60" s="157">
        <v>46623695.57</v>
      </c>
      <c r="K60" s="158">
        <v>39793633.969999999</v>
      </c>
      <c r="L60" s="73">
        <v>32248505.650000002</v>
      </c>
      <c r="M60" s="73">
        <v>23912505.650000002</v>
      </c>
      <c r="N60" s="74">
        <v>23912505.650000002</v>
      </c>
      <c r="O60" s="73">
        <v>23912505.650000002</v>
      </c>
      <c r="P60" s="73">
        <v>23912505.650000002</v>
      </c>
      <c r="Q60" s="75">
        <v>23912505.650000002</v>
      </c>
      <c r="R60" s="73">
        <v>23912505.650000002</v>
      </c>
      <c r="S60" s="73">
        <v>23912505.650000002</v>
      </c>
      <c r="T60" s="74"/>
      <c r="U60" s="73"/>
      <c r="V60" s="74"/>
      <c r="W60" s="75"/>
      <c r="X60" s="73"/>
    </row>
    <row r="61" spans="1:26" ht="15.75" thickBot="1" x14ac:dyDescent="0.3">
      <c r="B61" s="140"/>
      <c r="C61" s="140"/>
      <c r="D61" s="140"/>
      <c r="E61" s="141"/>
      <c r="F61" s="100"/>
      <c r="G61" s="100"/>
      <c r="H61" s="72"/>
      <c r="I61" s="161"/>
      <c r="J61" s="161"/>
      <c r="K61" s="162"/>
      <c r="L61" s="130"/>
      <c r="M61" s="163"/>
      <c r="N61" s="164"/>
      <c r="O61" s="163"/>
      <c r="P61" s="164"/>
      <c r="Q61" s="165"/>
      <c r="R61" s="163"/>
      <c r="S61" s="163"/>
      <c r="T61" s="164"/>
      <c r="U61" s="163"/>
      <c r="V61" s="164"/>
      <c r="W61" s="165"/>
      <c r="X61" s="163"/>
    </row>
    <row r="62" spans="1:26" ht="15.75" thickBot="1" x14ac:dyDescent="0.3">
      <c r="A62" s="143" t="s">
        <v>206</v>
      </c>
      <c r="B62" s="143">
        <v>127065073.09</v>
      </c>
      <c r="C62" s="143">
        <v>138109257.06999999</v>
      </c>
      <c r="D62" s="143">
        <f t="shared" ref="D62:H62" si="7">+D56+D60</f>
        <v>137294791.19999999</v>
      </c>
      <c r="E62" s="144">
        <f t="shared" si="7"/>
        <v>134771963.24000001</v>
      </c>
      <c r="F62" s="166">
        <v>193347844.11000001</v>
      </c>
      <c r="G62" s="166">
        <f t="shared" si="7"/>
        <v>136996751.21000001</v>
      </c>
      <c r="H62" s="167">
        <f t="shared" si="7"/>
        <v>213476325.18000001</v>
      </c>
      <c r="I62" s="168">
        <f t="shared" ref="I62" si="8">+I56+I60</f>
        <v>150258796.43000001</v>
      </c>
      <c r="J62" s="169">
        <v>122706935.41999999</v>
      </c>
      <c r="K62" s="169">
        <v>129976627.05000001</v>
      </c>
      <c r="L62" s="141">
        <v>153747586.50999999</v>
      </c>
      <c r="M62" s="85">
        <f t="shared" ref="M62:X62" si="9">M56+M60</f>
        <v>142685860.50999999</v>
      </c>
      <c r="N62" s="85">
        <f t="shared" si="9"/>
        <v>157020065.54999998</v>
      </c>
      <c r="O62" s="85">
        <f t="shared" si="9"/>
        <v>158620503.23000002</v>
      </c>
      <c r="P62" s="85">
        <f t="shared" si="9"/>
        <v>160740094.02000001</v>
      </c>
      <c r="Q62" s="85">
        <f t="shared" si="9"/>
        <v>178479959.73000005</v>
      </c>
      <c r="R62" s="85">
        <f t="shared" si="9"/>
        <v>162227773.77999997</v>
      </c>
      <c r="S62" s="85">
        <f t="shared" si="9"/>
        <v>186140000.50999999</v>
      </c>
      <c r="T62" s="85">
        <f t="shared" si="9"/>
        <v>0</v>
      </c>
      <c r="U62" s="85">
        <f t="shared" si="9"/>
        <v>0</v>
      </c>
      <c r="V62" s="85">
        <f t="shared" si="9"/>
        <v>0</v>
      </c>
      <c r="W62" s="85">
        <f t="shared" si="9"/>
        <v>0</v>
      </c>
      <c r="X62" s="85">
        <f t="shared" si="9"/>
        <v>0</v>
      </c>
      <c r="Z62" s="142"/>
    </row>
    <row r="63" spans="1:26" x14ac:dyDescent="0.25">
      <c r="A63" s="139"/>
      <c r="B63" s="140"/>
      <c r="C63" s="140"/>
      <c r="D63" s="140"/>
      <c r="E63" s="141"/>
      <c r="F63" s="170"/>
      <c r="G63" s="170"/>
      <c r="H63" s="171"/>
      <c r="I63" s="102"/>
      <c r="J63" s="102"/>
      <c r="K63" s="102"/>
      <c r="L63" s="102"/>
      <c r="M63" s="172"/>
      <c r="N63" s="173"/>
      <c r="O63" s="174"/>
      <c r="P63" s="173"/>
      <c r="Q63" s="175"/>
      <c r="R63" s="176"/>
      <c r="S63" s="176"/>
      <c r="T63" s="173"/>
      <c r="U63" s="176"/>
      <c r="V63" s="173"/>
      <c r="W63" s="175"/>
      <c r="X63" s="176"/>
    </row>
    <row r="64" spans="1:26" x14ac:dyDescent="0.25">
      <c r="A64" s="139"/>
      <c r="B64" s="140"/>
      <c r="C64" s="140"/>
      <c r="D64" s="140"/>
      <c r="E64" s="141"/>
      <c r="F64" s="100"/>
      <c r="G64" s="100"/>
      <c r="H64" s="72"/>
      <c r="I64" s="79"/>
      <c r="J64" s="79"/>
      <c r="K64" s="79"/>
      <c r="L64" s="79"/>
      <c r="M64" s="177"/>
      <c r="N64" s="65"/>
      <c r="O64" s="154"/>
      <c r="P64" s="65"/>
      <c r="Q64" s="81"/>
      <c r="R64" s="79"/>
      <c r="S64" s="79"/>
      <c r="T64" s="65"/>
      <c r="U64" s="79"/>
      <c r="V64" s="65"/>
      <c r="W64" s="81"/>
      <c r="X64" s="79"/>
    </row>
    <row r="65" spans="1:26" x14ac:dyDescent="0.25">
      <c r="A65" s="178" t="s">
        <v>207</v>
      </c>
      <c r="B65" s="140"/>
      <c r="C65" s="140"/>
      <c r="D65" s="140"/>
      <c r="E65" s="141"/>
      <c r="F65" s="100"/>
      <c r="G65" s="100"/>
      <c r="H65" s="72"/>
      <c r="I65" s="79"/>
      <c r="J65" s="79"/>
      <c r="K65" s="79"/>
      <c r="L65" s="79"/>
      <c r="M65" s="177"/>
      <c r="N65" s="65"/>
      <c r="O65" s="154"/>
      <c r="P65" s="65"/>
      <c r="Q65" s="81"/>
      <c r="R65" s="79"/>
      <c r="S65" s="79"/>
      <c r="T65" s="65"/>
      <c r="U65" s="79"/>
      <c r="V65" s="65"/>
      <c r="W65" s="81"/>
      <c r="X65" s="79"/>
    </row>
    <row r="66" spans="1:26" x14ac:dyDescent="0.25">
      <c r="A66" s="139" t="s">
        <v>119</v>
      </c>
      <c r="B66" s="140">
        <v>1213075.75</v>
      </c>
      <c r="C66" s="140">
        <v>5707851.71</v>
      </c>
      <c r="D66" s="140">
        <v>274669220.43000001</v>
      </c>
      <c r="E66" s="141">
        <v>350837364.01999998</v>
      </c>
      <c r="F66" s="100">
        <v>602048096.40999997</v>
      </c>
      <c r="G66" s="100">
        <v>610072578.13999999</v>
      </c>
      <c r="H66" s="72">
        <v>1043939443.4</v>
      </c>
      <c r="I66" s="73">
        <v>796517630.65999997</v>
      </c>
      <c r="J66" s="73">
        <v>796517630.65999997</v>
      </c>
      <c r="K66" s="73">
        <v>796517630.65999997</v>
      </c>
      <c r="L66" s="73">
        <v>808191122.86000001</v>
      </c>
      <c r="M66" s="179">
        <v>808191122.86000001</v>
      </c>
      <c r="N66" s="74">
        <v>808191122.86000001</v>
      </c>
      <c r="O66" s="157">
        <v>808191122.86000001</v>
      </c>
      <c r="P66" s="157">
        <v>808191122.86000001</v>
      </c>
      <c r="Q66" s="75">
        <v>808191122.86000001</v>
      </c>
      <c r="R66" s="73">
        <v>808191122.86000001</v>
      </c>
      <c r="S66" s="73">
        <v>808191122.86000001</v>
      </c>
      <c r="T66" s="74"/>
      <c r="U66" s="73"/>
      <c r="V66" s="73"/>
      <c r="W66" s="75"/>
      <c r="X66" s="73"/>
    </row>
    <row r="67" spans="1:26" x14ac:dyDescent="0.25">
      <c r="A67" s="139" t="s">
        <v>253</v>
      </c>
      <c r="B67" s="140"/>
      <c r="C67" s="140"/>
      <c r="D67" s="140"/>
      <c r="E67" s="141"/>
      <c r="F67" s="100"/>
      <c r="G67" s="100"/>
      <c r="H67" s="72"/>
      <c r="I67" s="73">
        <v>50282578.300000004</v>
      </c>
      <c r="J67" s="73">
        <v>227785197.47999999</v>
      </c>
      <c r="K67" s="73">
        <v>227785197.48000002</v>
      </c>
      <c r="L67" s="73">
        <v>257704679.44</v>
      </c>
      <c r="M67" s="179">
        <v>257704679.44</v>
      </c>
      <c r="N67" s="74">
        <v>257704679.44</v>
      </c>
      <c r="O67" s="157">
        <v>263374928.92000002</v>
      </c>
      <c r="P67" s="157">
        <v>263374928.92000002</v>
      </c>
      <c r="Q67" s="75">
        <v>263374928.92000002</v>
      </c>
      <c r="R67" s="73">
        <v>263374928.92000002</v>
      </c>
      <c r="S67" s="73">
        <v>263374928.92000002</v>
      </c>
      <c r="T67" s="74"/>
      <c r="U67" s="73"/>
      <c r="V67" s="73"/>
      <c r="W67" s="75"/>
      <c r="X67" s="73"/>
      <c r="Z67" s="76"/>
    </row>
    <row r="68" spans="1:26" x14ac:dyDescent="0.25">
      <c r="A68" s="139" t="s">
        <v>238</v>
      </c>
      <c r="B68" s="140"/>
      <c r="C68" s="140"/>
      <c r="D68" s="140"/>
      <c r="E68" s="141">
        <v>26896725.609999999</v>
      </c>
      <c r="F68" s="100">
        <v>57256622.079999998</v>
      </c>
      <c r="G68" s="100">
        <v>773793048.41999996</v>
      </c>
      <c r="H68" s="72">
        <v>797761485.65999997</v>
      </c>
      <c r="I68" s="73">
        <v>1026652854.62</v>
      </c>
      <c r="J68" s="73">
        <v>993325675.24000001</v>
      </c>
      <c r="K68" s="73">
        <v>1010259049.11</v>
      </c>
      <c r="L68" s="73">
        <v>1206377052.7</v>
      </c>
      <c r="M68" s="179">
        <v>1206377052.7</v>
      </c>
      <c r="N68" s="74">
        <v>1206377052.7</v>
      </c>
      <c r="O68" s="157">
        <v>1206377052.7</v>
      </c>
      <c r="P68" s="157">
        <v>1206377052.7</v>
      </c>
      <c r="Q68" s="75">
        <v>1206377052.7</v>
      </c>
      <c r="R68" s="73">
        <v>1213222022.49</v>
      </c>
      <c r="S68" s="73">
        <v>1213222022.49</v>
      </c>
      <c r="T68" s="74"/>
      <c r="U68" s="73"/>
      <c r="V68" s="73"/>
      <c r="W68" s="75"/>
      <c r="X68" s="73"/>
      <c r="Z68" s="142"/>
    </row>
    <row r="69" spans="1:26" x14ac:dyDescent="0.25">
      <c r="A69" s="139" t="s">
        <v>121</v>
      </c>
      <c r="B69" s="140">
        <v>783269316.13999999</v>
      </c>
      <c r="C69" s="140">
        <v>751275589.61000001</v>
      </c>
      <c r="D69" s="140">
        <v>806377158.78999996</v>
      </c>
      <c r="E69" s="141">
        <v>789458608.97000003</v>
      </c>
      <c r="F69" s="100">
        <v>878699775.15999997</v>
      </c>
      <c r="G69" s="100">
        <v>954087491.67000008</v>
      </c>
      <c r="H69" s="72">
        <v>947670094.80999994</v>
      </c>
      <c r="I69" s="73">
        <v>985630919.46000004</v>
      </c>
      <c r="J69" s="73">
        <v>951229829.13999999</v>
      </c>
      <c r="K69" s="73">
        <v>971049596.88</v>
      </c>
      <c r="L69" s="73">
        <v>931370141.46000004</v>
      </c>
      <c r="M69" s="179">
        <v>847558838.86000001</v>
      </c>
      <c r="N69" s="74">
        <v>847550765.05000007</v>
      </c>
      <c r="O69" s="157">
        <v>847045028.81000006</v>
      </c>
      <c r="P69" s="74">
        <v>847007106.78999996</v>
      </c>
      <c r="Q69" s="75">
        <v>846904053.70000005</v>
      </c>
      <c r="R69" s="73">
        <v>835228239.50999999</v>
      </c>
      <c r="S69" s="73">
        <v>835160010.52999997</v>
      </c>
      <c r="T69" s="74"/>
      <c r="U69" s="73"/>
      <c r="V69" s="74"/>
      <c r="W69" s="75"/>
      <c r="X69" s="73"/>
    </row>
    <row r="70" spans="1:26" x14ac:dyDescent="0.25">
      <c r="A70" s="139" t="s">
        <v>123</v>
      </c>
      <c r="B70" s="140">
        <v>-3994043.88</v>
      </c>
      <c r="C70" s="140">
        <v>-600517.12</v>
      </c>
      <c r="D70" s="140">
        <v>-494656.92</v>
      </c>
      <c r="E70" s="180">
        <v>-26235180.16</v>
      </c>
      <c r="F70" s="73"/>
      <c r="G70" s="73">
        <v>-7446636.1900000004</v>
      </c>
      <c r="H70" s="75">
        <v>-7446636.1900000004</v>
      </c>
      <c r="I70" s="73">
        <v>-7446636.1900000004</v>
      </c>
      <c r="J70" s="73">
        <v>-7446636.1900000004</v>
      </c>
      <c r="K70" s="73">
        <v>-7446636.1900000004</v>
      </c>
      <c r="L70" s="73">
        <v>-7446636.1900000004</v>
      </c>
      <c r="M70" s="181">
        <v>-7446636.1900000004</v>
      </c>
      <c r="N70" s="90">
        <v>-7446636.1900000004</v>
      </c>
      <c r="O70" s="182">
        <v>-7446636.1900000004</v>
      </c>
      <c r="P70" s="182">
        <v>-7446636.1900000004</v>
      </c>
      <c r="Q70" s="88">
        <v>-7446636.1900000004</v>
      </c>
      <c r="R70" s="89">
        <v>-7446636.1900000004</v>
      </c>
      <c r="S70" s="89">
        <v>-7446636.1900000004</v>
      </c>
      <c r="T70" s="90"/>
      <c r="U70" s="89"/>
      <c r="V70" s="89"/>
      <c r="W70" s="88"/>
      <c r="X70" s="89"/>
    </row>
    <row r="71" spans="1:26" ht="15.75" thickBot="1" x14ac:dyDescent="0.3">
      <c r="A71" s="139" t="s">
        <v>259</v>
      </c>
      <c r="B71" s="140"/>
      <c r="C71" s="140"/>
      <c r="D71" s="140"/>
      <c r="E71" s="180"/>
      <c r="F71" s="98"/>
      <c r="G71" s="98"/>
      <c r="H71" s="97"/>
      <c r="I71" s="98"/>
      <c r="J71" s="98"/>
      <c r="K71" s="98">
        <v>0</v>
      </c>
      <c r="L71" s="98"/>
      <c r="M71" s="181">
        <v>-11087644.41</v>
      </c>
      <c r="N71" s="90">
        <v>-22071519.41</v>
      </c>
      <c r="O71" s="182">
        <v>-32058923.400000002</v>
      </c>
      <c r="P71" s="90">
        <v>-32511431.400000002</v>
      </c>
      <c r="Q71" s="88">
        <v>-33447000.400000002</v>
      </c>
      <c r="R71" s="89">
        <v>-34386890.399999999</v>
      </c>
      <c r="S71" s="89">
        <v>-35331046.399999999</v>
      </c>
      <c r="T71" s="90"/>
      <c r="U71" s="89"/>
      <c r="V71" s="90"/>
      <c r="W71" s="88"/>
      <c r="X71" s="89"/>
    </row>
    <row r="72" spans="1:26" x14ac:dyDescent="0.25">
      <c r="A72" s="183" t="s">
        <v>245</v>
      </c>
      <c r="B72" s="143">
        <f t="shared" ref="B72:I72" si="10">SUM(B66:B70)</f>
        <v>780488348.00999999</v>
      </c>
      <c r="C72" s="143">
        <f t="shared" si="10"/>
        <v>756382924.20000005</v>
      </c>
      <c r="D72" s="143">
        <f t="shared" si="10"/>
        <v>1080551722.3</v>
      </c>
      <c r="E72" s="160">
        <f t="shared" si="10"/>
        <v>1140957518.4399998</v>
      </c>
      <c r="F72" s="184">
        <f t="shared" si="10"/>
        <v>1538004493.6500001</v>
      </c>
      <c r="G72" s="185">
        <f t="shared" si="10"/>
        <v>2330506482.04</v>
      </c>
      <c r="H72" s="184">
        <f t="shared" si="10"/>
        <v>2781924387.6799998</v>
      </c>
      <c r="I72" s="184">
        <f t="shared" si="10"/>
        <v>2851637346.8499999</v>
      </c>
      <c r="J72" s="184">
        <v>2961411696.3299999</v>
      </c>
      <c r="K72" s="186">
        <v>2998164837.9400001</v>
      </c>
      <c r="L72" s="187">
        <v>3196196360.27</v>
      </c>
      <c r="M72" s="85">
        <f>SUM(M66:M71)</f>
        <v>3101297413.2600002</v>
      </c>
      <c r="N72" s="85">
        <f t="shared" ref="N72:X72" si="11">SUM(N66:N71)</f>
        <v>3090305464.4500003</v>
      </c>
      <c r="O72" s="85">
        <f t="shared" si="11"/>
        <v>3085482573.6999998</v>
      </c>
      <c r="P72" s="85">
        <f t="shared" si="11"/>
        <v>3084992143.6799998</v>
      </c>
      <c r="Q72" s="85">
        <f t="shared" si="11"/>
        <v>3083953521.5900002</v>
      </c>
      <c r="R72" s="85">
        <f t="shared" si="11"/>
        <v>3078182787.1899996</v>
      </c>
      <c r="S72" s="85">
        <f t="shared" si="11"/>
        <v>3077170402.21</v>
      </c>
      <c r="T72" s="85">
        <f t="shared" si="11"/>
        <v>0</v>
      </c>
      <c r="U72" s="85">
        <f t="shared" si="11"/>
        <v>0</v>
      </c>
      <c r="V72" s="85">
        <f t="shared" si="11"/>
        <v>0</v>
      </c>
      <c r="W72" s="85">
        <f t="shared" si="11"/>
        <v>0</v>
      </c>
      <c r="X72" s="85">
        <f t="shared" si="11"/>
        <v>0</v>
      </c>
    </row>
    <row r="73" spans="1:26" x14ac:dyDescent="0.25">
      <c r="A73" s="139" t="s">
        <v>241</v>
      </c>
      <c r="B73" s="140"/>
      <c r="C73" s="140"/>
      <c r="D73" s="140"/>
      <c r="E73" s="180"/>
      <c r="F73" s="157"/>
      <c r="G73" s="74"/>
      <c r="H73" s="188"/>
      <c r="I73" s="189"/>
      <c r="J73" s="137"/>
      <c r="K73" s="190"/>
      <c r="L73" s="189"/>
      <c r="M73" s="66"/>
      <c r="N73" s="112"/>
      <c r="O73" s="138"/>
      <c r="P73" s="112"/>
      <c r="Q73" s="191"/>
      <c r="R73" s="138"/>
      <c r="S73" s="71"/>
      <c r="U73" s="138"/>
      <c r="W73" s="191"/>
      <c r="X73" s="138"/>
    </row>
    <row r="74" spans="1:26" x14ac:dyDescent="0.25">
      <c r="A74" s="192">
        <v>2014</v>
      </c>
      <c r="B74" s="140"/>
      <c r="C74" s="140">
        <v>55151398.100000001</v>
      </c>
      <c r="D74" s="140"/>
      <c r="E74" s="141"/>
      <c r="F74" s="140"/>
      <c r="G74" s="141"/>
      <c r="H74" s="140"/>
      <c r="I74" s="137"/>
      <c r="J74" s="137"/>
      <c r="K74" s="190"/>
      <c r="L74" s="137"/>
      <c r="M74" s="193"/>
      <c r="N74" s="112"/>
      <c r="O74" s="138"/>
      <c r="P74" s="112"/>
      <c r="Q74" s="191"/>
      <c r="R74" s="138"/>
      <c r="S74" s="138"/>
      <c r="U74" s="138"/>
      <c r="W74" s="191"/>
      <c r="X74" s="138"/>
    </row>
    <row r="75" spans="1:26" x14ac:dyDescent="0.25">
      <c r="A75" s="192">
        <v>2015</v>
      </c>
      <c r="B75" s="140"/>
      <c r="C75" s="140">
        <v>0</v>
      </c>
      <c r="D75" s="194">
        <v>-20203528.570000172</v>
      </c>
      <c r="E75" s="141"/>
      <c r="F75" s="140"/>
      <c r="G75" s="141"/>
      <c r="H75" s="140"/>
      <c r="I75" s="154"/>
      <c r="J75" s="154"/>
      <c r="K75" s="155"/>
      <c r="L75" s="154"/>
      <c r="M75" s="177"/>
      <c r="N75" s="65"/>
      <c r="O75" s="79"/>
      <c r="P75" s="65"/>
      <c r="Q75" s="81"/>
      <c r="R75" s="79"/>
      <c r="S75" s="79"/>
      <c r="T75" s="65"/>
      <c r="U75" s="79"/>
      <c r="V75" s="65"/>
      <c r="W75" s="81"/>
      <c r="X75" s="79"/>
    </row>
    <row r="76" spans="1:26" x14ac:dyDescent="0.25">
      <c r="A76" s="192">
        <v>2016</v>
      </c>
      <c r="B76" s="140"/>
      <c r="C76" s="140"/>
      <c r="D76" s="140"/>
      <c r="E76" s="141">
        <v>116979580.299999</v>
      </c>
      <c r="F76" s="140"/>
      <c r="G76" s="141"/>
      <c r="H76" s="140"/>
      <c r="I76" s="154"/>
      <c r="J76" s="154"/>
      <c r="K76" s="155"/>
      <c r="L76" s="154"/>
      <c r="M76" s="177"/>
      <c r="N76" s="65"/>
      <c r="O76" s="79"/>
      <c r="P76" s="65"/>
      <c r="Q76" s="81"/>
      <c r="R76" s="79"/>
      <c r="S76" s="79"/>
      <c r="T76" s="65"/>
      <c r="U76" s="79"/>
      <c r="V76" s="65"/>
      <c r="W76" s="81"/>
      <c r="X76" s="79"/>
    </row>
    <row r="77" spans="1:26" x14ac:dyDescent="0.25">
      <c r="A77" s="192">
        <v>2017</v>
      </c>
      <c r="B77" s="140"/>
      <c r="C77" s="140"/>
      <c r="D77" s="140"/>
      <c r="E77" s="141"/>
      <c r="F77" s="140">
        <v>96023888.079999685</v>
      </c>
      <c r="G77" s="141"/>
      <c r="H77" s="140"/>
      <c r="I77" s="154"/>
      <c r="J77" s="154"/>
      <c r="K77" s="155"/>
      <c r="L77" s="154"/>
      <c r="M77" s="177"/>
      <c r="N77" s="65"/>
      <c r="O77" s="79"/>
      <c r="P77" s="65"/>
      <c r="Q77" s="81"/>
      <c r="R77" s="79"/>
      <c r="S77" s="79"/>
      <c r="T77" s="65"/>
      <c r="U77" s="79"/>
      <c r="V77" s="65"/>
      <c r="W77" s="81"/>
      <c r="X77" s="79"/>
    </row>
    <row r="78" spans="1:26" x14ac:dyDescent="0.25">
      <c r="A78" s="192">
        <v>2018</v>
      </c>
      <c r="B78" s="140"/>
      <c r="C78" s="140"/>
      <c r="D78" s="140"/>
      <c r="E78" s="141"/>
      <c r="F78" s="140"/>
      <c r="G78" s="93">
        <v>-1538012.37</v>
      </c>
      <c r="H78" s="140"/>
      <c r="I78" s="154"/>
      <c r="J78" s="154"/>
      <c r="K78" s="155"/>
      <c r="L78" s="154"/>
      <c r="M78" s="177"/>
      <c r="N78" s="65"/>
      <c r="O78" s="79"/>
      <c r="P78" s="65"/>
      <c r="Q78" s="81"/>
      <c r="R78" s="79"/>
      <c r="S78" s="79"/>
      <c r="T78" s="65"/>
      <c r="U78" s="79"/>
      <c r="V78" s="65"/>
      <c r="W78" s="81"/>
      <c r="X78" s="79"/>
    </row>
    <row r="79" spans="1:26" x14ac:dyDescent="0.25">
      <c r="A79" s="192">
        <v>2019</v>
      </c>
      <c r="B79" s="140"/>
      <c r="C79" s="140"/>
      <c r="D79" s="140"/>
      <c r="E79" s="141"/>
      <c r="F79" s="140"/>
      <c r="G79" s="141"/>
      <c r="H79" s="140">
        <v>38886704.729999997</v>
      </c>
      <c r="I79" s="154"/>
      <c r="J79" s="154"/>
      <c r="K79" s="155"/>
      <c r="L79" s="154"/>
      <c r="M79" s="177"/>
      <c r="N79" s="65"/>
      <c r="O79" s="79"/>
      <c r="P79" s="65"/>
      <c r="Q79" s="81"/>
      <c r="R79" s="79"/>
      <c r="S79" s="79"/>
      <c r="T79" s="65"/>
      <c r="U79" s="79"/>
      <c r="V79" s="65"/>
      <c r="W79" s="81"/>
      <c r="X79" s="79"/>
    </row>
    <row r="80" spans="1:26" x14ac:dyDescent="0.25">
      <c r="A80" s="192">
        <v>2020</v>
      </c>
      <c r="B80" s="140"/>
      <c r="C80" s="140"/>
      <c r="D80" s="140"/>
      <c r="E80" s="141"/>
      <c r="F80" s="140"/>
      <c r="G80" s="141"/>
      <c r="H80" s="140"/>
      <c r="I80" s="194">
        <v>-29619408.019999892</v>
      </c>
      <c r="J80" s="194"/>
      <c r="K80" s="195"/>
      <c r="L80" s="194"/>
      <c r="M80" s="196"/>
      <c r="N80" s="93"/>
      <c r="O80" s="92"/>
      <c r="P80" s="93"/>
      <c r="Q80" s="91"/>
      <c r="R80" s="92"/>
      <c r="S80" s="92"/>
      <c r="T80" s="93"/>
      <c r="U80" s="92"/>
      <c r="V80" s="93"/>
      <c r="W80" s="91"/>
      <c r="X80" s="92"/>
    </row>
    <row r="81" spans="1:24" x14ac:dyDescent="0.25">
      <c r="A81" s="192">
        <v>2021</v>
      </c>
      <c r="B81" s="140"/>
      <c r="C81" s="140"/>
      <c r="D81" s="140"/>
      <c r="E81" s="141"/>
      <c r="F81" s="140"/>
      <c r="G81" s="141"/>
      <c r="H81" s="140"/>
      <c r="I81" s="197"/>
      <c r="J81" s="198">
        <v>196689556.97</v>
      </c>
      <c r="K81" s="199"/>
      <c r="L81" s="198"/>
      <c r="M81" s="107"/>
      <c r="N81" s="96"/>
      <c r="O81" s="95"/>
      <c r="P81" s="96"/>
      <c r="Q81" s="64"/>
      <c r="R81" s="94"/>
      <c r="S81" s="95"/>
      <c r="T81" s="96"/>
      <c r="U81" s="95"/>
      <c r="V81" s="96"/>
      <c r="W81" s="64"/>
      <c r="X81" s="94"/>
    </row>
    <row r="82" spans="1:24" x14ac:dyDescent="0.25">
      <c r="A82" s="192">
        <v>2022</v>
      </c>
      <c r="B82" s="200"/>
      <c r="C82" s="140"/>
      <c r="D82" s="140"/>
      <c r="E82" s="141"/>
      <c r="F82" s="140"/>
      <c r="G82" s="141"/>
      <c r="H82" s="140"/>
      <c r="I82" s="197"/>
      <c r="J82" s="198"/>
      <c r="K82" s="201">
        <v>-28159182.299999982</v>
      </c>
      <c r="L82" s="198"/>
      <c r="M82" s="107"/>
      <c r="N82" s="96"/>
      <c r="O82" s="95"/>
      <c r="P82" s="96"/>
      <c r="Q82" s="64"/>
      <c r="R82" s="94"/>
      <c r="S82" s="95"/>
      <c r="T82" s="96"/>
      <c r="U82" s="95"/>
      <c r="V82" s="96"/>
      <c r="W82" s="64"/>
      <c r="X82" s="94"/>
    </row>
    <row r="83" spans="1:24" x14ac:dyDescent="0.25">
      <c r="A83" s="192">
        <v>2023</v>
      </c>
      <c r="B83" s="200"/>
      <c r="C83" s="140"/>
      <c r="D83" s="140"/>
      <c r="E83" s="141"/>
      <c r="F83" s="140"/>
      <c r="G83" s="141"/>
      <c r="H83" s="140"/>
      <c r="I83" s="197"/>
      <c r="J83" s="198"/>
      <c r="L83" s="197">
        <v>-83593602.100000158</v>
      </c>
      <c r="M83" s="107"/>
      <c r="N83" s="96"/>
      <c r="O83" s="95"/>
      <c r="P83" s="96"/>
      <c r="Q83" s="64"/>
      <c r="R83" s="94"/>
      <c r="S83" s="95"/>
      <c r="T83" s="96"/>
      <c r="U83" s="95"/>
      <c r="V83" s="96"/>
      <c r="W83" s="64"/>
      <c r="X83" s="94"/>
    </row>
    <row r="84" spans="1:24" x14ac:dyDescent="0.25">
      <c r="A84" s="192">
        <v>2024</v>
      </c>
      <c r="B84" s="200"/>
      <c r="C84" s="140"/>
      <c r="D84" s="140"/>
      <c r="E84" s="141"/>
      <c r="F84" s="140"/>
      <c r="G84" s="141"/>
      <c r="H84" s="140"/>
      <c r="I84" s="197"/>
      <c r="J84" s="198"/>
      <c r="L84" s="161"/>
      <c r="M84" s="107">
        <v>134836570.76999998</v>
      </c>
      <c r="N84" s="96">
        <v>217627194.50999999</v>
      </c>
      <c r="O84" s="95">
        <v>205478551.11000001</v>
      </c>
      <c r="P84" s="96">
        <v>236173695.28999999</v>
      </c>
      <c r="Q84" s="64">
        <v>234202436.62</v>
      </c>
      <c r="R84" s="94">
        <v>275895199.01999998</v>
      </c>
      <c r="S84" s="95">
        <v>272754847.91000003</v>
      </c>
      <c r="T84" s="96"/>
      <c r="U84" s="95"/>
      <c r="V84" s="96"/>
      <c r="W84" s="64"/>
      <c r="X84" s="94"/>
    </row>
    <row r="85" spans="1:24" x14ac:dyDescent="0.25">
      <c r="A85" s="141" t="s">
        <v>208</v>
      </c>
      <c r="B85" s="202">
        <f t="shared" ref="B85:G85" si="12">SUM(B72:B78)</f>
        <v>780488348.00999999</v>
      </c>
      <c r="C85" s="143">
        <f t="shared" si="12"/>
        <v>811534322.30000007</v>
      </c>
      <c r="D85" s="143">
        <f t="shared" si="12"/>
        <v>1060348193.7299998</v>
      </c>
      <c r="E85" s="160">
        <f t="shared" si="12"/>
        <v>1257937098.7399988</v>
      </c>
      <c r="F85" s="143">
        <f t="shared" si="12"/>
        <v>1634028381.7299998</v>
      </c>
      <c r="G85" s="144">
        <f t="shared" si="12"/>
        <v>2328968469.6700001</v>
      </c>
      <c r="H85" s="143">
        <f>SUM(H72:H79)</f>
        <v>2820811092.4099998</v>
      </c>
      <c r="I85" s="143">
        <f>SUM(I72:I81)</f>
        <v>2822017938.8299999</v>
      </c>
      <c r="J85" s="143">
        <v>3158101253.2999997</v>
      </c>
      <c r="K85" s="160">
        <v>2970005655.6399999</v>
      </c>
      <c r="L85" s="144">
        <v>3112602758.1700001</v>
      </c>
      <c r="M85" s="85">
        <f t="shared" ref="M85:S85" si="13">M72+M84</f>
        <v>3236133984.0300002</v>
      </c>
      <c r="N85" s="85">
        <f t="shared" si="13"/>
        <v>3307932658.96</v>
      </c>
      <c r="O85" s="85">
        <f t="shared" si="13"/>
        <v>3290961124.8099999</v>
      </c>
      <c r="P85" s="85">
        <f t="shared" si="13"/>
        <v>3321165838.9699998</v>
      </c>
      <c r="Q85" s="85">
        <f t="shared" si="13"/>
        <v>3318155958.21</v>
      </c>
      <c r="R85" s="85">
        <f t="shared" si="13"/>
        <v>3354077986.2099996</v>
      </c>
      <c r="S85" s="85">
        <f t="shared" si="13"/>
        <v>3349925250.1199999</v>
      </c>
      <c r="T85" s="85">
        <f>T72+T83</f>
        <v>0</v>
      </c>
      <c r="U85" s="85">
        <f>U72+U83</f>
        <v>0</v>
      </c>
      <c r="V85" s="85">
        <f>V72+V83</f>
        <v>0</v>
      </c>
      <c r="W85" s="85">
        <f>W72+W83</f>
        <v>0</v>
      </c>
      <c r="X85" s="85">
        <f>X72+X83</f>
        <v>0</v>
      </c>
    </row>
    <row r="86" spans="1:24" x14ac:dyDescent="0.25">
      <c r="B86" s="140"/>
      <c r="C86" s="140"/>
      <c r="D86" s="140"/>
      <c r="E86" s="141"/>
      <c r="F86" s="100"/>
      <c r="G86" s="100"/>
      <c r="H86" s="100"/>
      <c r="M86" s="79"/>
      <c r="O86" s="79"/>
      <c r="Q86" s="81"/>
      <c r="R86" s="79"/>
      <c r="S86" s="79"/>
      <c r="T86" s="76"/>
      <c r="U86" s="79"/>
      <c r="V86" s="76"/>
      <c r="W86" s="203"/>
      <c r="X86" s="204"/>
    </row>
    <row r="87" spans="1:24" ht="15.75" thickBot="1" x14ac:dyDescent="0.3">
      <c r="A87" s="151" t="s">
        <v>209</v>
      </c>
      <c r="B87" s="151">
        <v>907553421.10000002</v>
      </c>
      <c r="C87" s="151">
        <v>949643579.37000012</v>
      </c>
      <c r="D87" s="151">
        <f>D62+D85</f>
        <v>1197642984.9299998</v>
      </c>
      <c r="E87" s="152">
        <f>+E62+E85</f>
        <v>1392709061.9799988</v>
      </c>
      <c r="F87" s="104">
        <v>1827376225.8399997</v>
      </c>
      <c r="G87" s="104">
        <f>+G62+G85</f>
        <v>2465965220.8800001</v>
      </c>
      <c r="H87" s="104">
        <f>+H62+H85</f>
        <v>3034287417.5899997</v>
      </c>
      <c r="I87" s="104">
        <f>+I62+I85</f>
        <v>2972276735.2599998</v>
      </c>
      <c r="J87" s="104">
        <v>3280808188.7199998</v>
      </c>
      <c r="K87" s="153">
        <v>3099982282.6900001</v>
      </c>
      <c r="L87" s="153">
        <v>3266350344.6800003</v>
      </c>
      <c r="M87" s="104">
        <f t="shared" ref="M87:X87" si="14">M62+M85</f>
        <v>3378819844.54</v>
      </c>
      <c r="N87" s="104">
        <f t="shared" si="14"/>
        <v>3464952724.5100002</v>
      </c>
      <c r="O87" s="104">
        <f>O62+O85</f>
        <v>3449581628.04</v>
      </c>
      <c r="P87" s="104">
        <f>P62+P85</f>
        <v>3481905932.9899998</v>
      </c>
      <c r="Q87" s="104">
        <f t="shared" si="14"/>
        <v>3496635917.9400001</v>
      </c>
      <c r="R87" s="104">
        <f t="shared" si="14"/>
        <v>3516305759.9899998</v>
      </c>
      <c r="S87" s="104">
        <f>S62+S85</f>
        <v>3536065250.6300001</v>
      </c>
      <c r="T87" s="104">
        <f t="shared" si="14"/>
        <v>0</v>
      </c>
      <c r="U87" s="104">
        <f t="shared" si="14"/>
        <v>0</v>
      </c>
      <c r="V87" s="153">
        <f t="shared" si="14"/>
        <v>0</v>
      </c>
      <c r="W87" s="205">
        <f t="shared" si="14"/>
        <v>0</v>
      </c>
      <c r="X87" s="206">
        <f t="shared" si="14"/>
        <v>0</v>
      </c>
    </row>
    <row r="88" spans="1:24" ht="16.5" thickTop="1" thickBot="1" x14ac:dyDescent="0.3">
      <c r="B88" s="136">
        <f>+B87-B41</f>
        <v>0</v>
      </c>
      <c r="C88" s="136">
        <f>+C87-C41</f>
        <v>0</v>
      </c>
      <c r="D88" s="136">
        <f>+D87-D41</f>
        <v>0</v>
      </c>
      <c r="E88" s="136">
        <f>+E41-E87</f>
        <v>0</v>
      </c>
      <c r="F88" s="136">
        <v>0</v>
      </c>
      <c r="G88" s="136">
        <f>+G41-G87</f>
        <v>-4.0000438690185547E-2</v>
      </c>
      <c r="H88" s="136">
        <f>+H41-H87</f>
        <v>0</v>
      </c>
      <c r="J88" s="76">
        <v>0</v>
      </c>
      <c r="L88" s="76">
        <v>0</v>
      </c>
      <c r="M88" s="79">
        <f t="shared" ref="M88:X88" si="15">M41-M87</f>
        <v>0</v>
      </c>
      <c r="N88" s="76">
        <f t="shared" si="15"/>
        <v>0</v>
      </c>
      <c r="O88" s="154">
        <f t="shared" si="15"/>
        <v>0</v>
      </c>
      <c r="P88" s="154">
        <f t="shared" si="15"/>
        <v>0</v>
      </c>
      <c r="Q88" s="161">
        <f t="shared" si="15"/>
        <v>0</v>
      </c>
      <c r="R88" s="161">
        <f t="shared" si="15"/>
        <v>0</v>
      </c>
      <c r="S88" s="161">
        <f t="shared" si="15"/>
        <v>0</v>
      </c>
      <c r="T88" s="161">
        <f t="shared" si="15"/>
        <v>0</v>
      </c>
      <c r="U88" s="161">
        <f t="shared" si="15"/>
        <v>0</v>
      </c>
      <c r="V88" s="161">
        <f t="shared" si="15"/>
        <v>0</v>
      </c>
      <c r="W88" s="161">
        <f t="shared" si="15"/>
        <v>0</v>
      </c>
      <c r="X88" s="161">
        <f t="shared" si="15"/>
        <v>0</v>
      </c>
    </row>
    <row r="89" spans="1:24" x14ac:dyDescent="0.25">
      <c r="A89" s="207"/>
      <c r="B89" s="208"/>
      <c r="C89" s="209"/>
      <c r="D89" s="209"/>
      <c r="E89" s="210"/>
      <c r="F89" s="210"/>
      <c r="G89" s="210"/>
      <c r="H89" s="210"/>
      <c r="I89" s="101"/>
      <c r="J89" s="101"/>
      <c r="K89" s="101"/>
      <c r="L89" s="101"/>
      <c r="M89" s="101"/>
      <c r="N89" s="102"/>
      <c r="O89" s="102"/>
      <c r="P89" s="103"/>
      <c r="Q89" s="101"/>
      <c r="R89" s="102"/>
      <c r="S89" s="102"/>
      <c r="T89" s="103"/>
      <c r="U89" s="102"/>
      <c r="V89" s="103"/>
      <c r="W89" s="101"/>
      <c r="X89" s="102"/>
    </row>
    <row r="90" spans="1:24" x14ac:dyDescent="0.25">
      <c r="A90" s="72" t="s">
        <v>210</v>
      </c>
      <c r="B90" s="68"/>
      <c r="C90" s="141"/>
      <c r="D90" s="141"/>
      <c r="E90" s="211"/>
      <c r="F90" s="211"/>
      <c r="G90" s="211"/>
      <c r="H90" s="211"/>
      <c r="I90" s="81"/>
      <c r="J90" s="81"/>
      <c r="K90" s="81"/>
      <c r="L90" s="81"/>
      <c r="M90" s="81"/>
      <c r="N90" s="79"/>
      <c r="O90" s="79"/>
      <c r="P90" s="65"/>
      <c r="Q90" s="81"/>
      <c r="R90" s="79"/>
      <c r="S90" s="79"/>
      <c r="T90" s="65"/>
      <c r="U90" s="79"/>
      <c r="V90" s="65"/>
      <c r="W90" s="81"/>
      <c r="X90" s="79"/>
    </row>
    <row r="91" spans="1:24" x14ac:dyDescent="0.25">
      <c r="A91" s="212"/>
      <c r="B91" s="68"/>
      <c r="C91" s="141"/>
      <c r="D91" s="141"/>
      <c r="E91" s="211"/>
      <c r="F91" s="211"/>
      <c r="G91" s="211"/>
      <c r="H91" s="211"/>
      <c r="I91" s="81"/>
      <c r="J91" s="81"/>
      <c r="K91" s="81"/>
      <c r="L91" s="81"/>
      <c r="M91" s="81"/>
      <c r="N91" s="79"/>
      <c r="O91" s="79"/>
      <c r="P91" s="65"/>
      <c r="Q91" s="81"/>
      <c r="R91" s="79"/>
      <c r="S91" s="79"/>
      <c r="T91" s="65"/>
      <c r="U91" s="79"/>
      <c r="V91" s="65"/>
      <c r="W91" s="81"/>
      <c r="X91" s="79"/>
    </row>
    <row r="92" spans="1:24" x14ac:dyDescent="0.25">
      <c r="A92" s="212" t="s">
        <v>155</v>
      </c>
      <c r="B92" s="68"/>
      <c r="C92" s="141"/>
      <c r="D92" s="141">
        <v>7553037.2199999997</v>
      </c>
      <c r="E92" s="211">
        <v>7553037.2199999997</v>
      </c>
      <c r="F92" s="211">
        <v>7553037.2199999997</v>
      </c>
      <c r="G92" s="211">
        <v>7553037.2199999997</v>
      </c>
      <c r="H92" s="211">
        <v>7553037.2199999997</v>
      </c>
      <c r="I92" s="75">
        <v>7553037.2199999997</v>
      </c>
      <c r="J92" s="75">
        <v>7553037.2199999997</v>
      </c>
      <c r="K92" s="75">
        <v>7553037.2199999997</v>
      </c>
      <c r="L92" s="75">
        <v>7553037.2199999997</v>
      </c>
      <c r="M92" s="75">
        <v>7553037.2199999997</v>
      </c>
      <c r="N92" s="73">
        <v>7553037.2199999997</v>
      </c>
      <c r="O92" s="73">
        <v>7553037.2199999997</v>
      </c>
      <c r="P92" s="74">
        <v>7553037.2199999997</v>
      </c>
      <c r="Q92" s="75">
        <v>7553037.2199999997</v>
      </c>
      <c r="R92" s="73">
        <v>7553037.2199999997</v>
      </c>
      <c r="S92" s="73">
        <v>7553037.2199999997</v>
      </c>
      <c r="T92" s="74"/>
      <c r="U92" s="73"/>
      <c r="V92" s="74"/>
      <c r="W92" s="75"/>
      <c r="X92" s="73"/>
    </row>
    <row r="93" spans="1:24" x14ac:dyDescent="0.25">
      <c r="A93" s="212" t="s">
        <v>157</v>
      </c>
      <c r="B93" s="68"/>
      <c r="C93" s="141"/>
      <c r="D93" s="141">
        <v>5732726.1600000001</v>
      </c>
      <c r="E93" s="211">
        <v>5732726.1600000001</v>
      </c>
      <c r="F93" s="211">
        <v>5732726.1600000001</v>
      </c>
      <c r="G93" s="211">
        <v>5732726.1600000001</v>
      </c>
      <c r="H93" s="211">
        <v>5732726.1600000001</v>
      </c>
      <c r="I93" s="75">
        <v>5732726.1600000001</v>
      </c>
      <c r="J93" s="75">
        <v>5732726.1600000001</v>
      </c>
      <c r="K93" s="75">
        <v>5732726.1600000001</v>
      </c>
      <c r="L93" s="75">
        <v>5732726.1600000001</v>
      </c>
      <c r="M93" s="75">
        <v>5732726.1600000001</v>
      </c>
      <c r="N93" s="73">
        <v>5732726.1600000001</v>
      </c>
      <c r="O93" s="73">
        <v>5732726.1600000001</v>
      </c>
      <c r="P93" s="74">
        <v>5732726.1600000001</v>
      </c>
      <c r="Q93" s="75">
        <v>5732726.1600000001</v>
      </c>
      <c r="R93" s="73">
        <v>5732726.1600000001</v>
      </c>
      <c r="S93" s="73">
        <v>5732726.1600000001</v>
      </c>
      <c r="T93" s="74"/>
      <c r="U93" s="73"/>
      <c r="V93" s="74"/>
      <c r="W93" s="75"/>
      <c r="X93" s="73"/>
    </row>
    <row r="94" spans="1:24" x14ac:dyDescent="0.25">
      <c r="A94" s="212" t="s">
        <v>160</v>
      </c>
      <c r="B94" s="68"/>
      <c r="C94" s="141"/>
      <c r="D94" s="141">
        <v>619425</v>
      </c>
      <c r="E94" s="211">
        <v>619425</v>
      </c>
      <c r="F94" s="211">
        <v>619425</v>
      </c>
      <c r="G94" s="211">
        <v>619457</v>
      </c>
      <c r="H94" s="211">
        <v>619457</v>
      </c>
      <c r="I94" s="75">
        <v>619457</v>
      </c>
      <c r="J94" s="75">
        <v>619457</v>
      </c>
      <c r="K94" s="75">
        <v>619457</v>
      </c>
      <c r="L94" s="75">
        <v>619457</v>
      </c>
      <c r="M94" s="75">
        <v>619457</v>
      </c>
      <c r="N94" s="73">
        <v>619457</v>
      </c>
      <c r="O94" s="73">
        <v>619457</v>
      </c>
      <c r="P94" s="74">
        <v>619457</v>
      </c>
      <c r="Q94" s="75">
        <v>619457</v>
      </c>
      <c r="R94" s="73">
        <v>619457</v>
      </c>
      <c r="S94" s="73">
        <v>619457</v>
      </c>
      <c r="T94" s="74"/>
      <c r="U94" s="73"/>
      <c r="V94" s="74"/>
      <c r="W94" s="75"/>
      <c r="X94" s="73"/>
    </row>
    <row r="95" spans="1:24" x14ac:dyDescent="0.25">
      <c r="A95" s="212" t="s">
        <v>162</v>
      </c>
      <c r="B95" s="68"/>
      <c r="C95" s="141"/>
      <c r="D95" s="141">
        <v>654524259.76999998</v>
      </c>
      <c r="E95" s="211">
        <v>654524259.76999998</v>
      </c>
      <c r="F95" s="211">
        <v>654524259.76999998</v>
      </c>
      <c r="G95" s="211">
        <v>654524259.76999998</v>
      </c>
      <c r="H95" s="211">
        <v>654524259.76999998</v>
      </c>
      <c r="I95" s="75">
        <v>654524259.76999998</v>
      </c>
      <c r="J95" s="75">
        <v>654524259.76999998</v>
      </c>
      <c r="K95" s="75">
        <v>654524259.76999998</v>
      </c>
      <c r="L95" s="75">
        <v>654524259.76999998</v>
      </c>
      <c r="M95" s="75">
        <v>654524259.76999998</v>
      </c>
      <c r="N95" s="73">
        <v>654524259.76999998</v>
      </c>
      <c r="O95" s="73">
        <v>654524259.76999998</v>
      </c>
      <c r="P95" s="74">
        <v>654524259.76999998</v>
      </c>
      <c r="Q95" s="75">
        <v>654524259.76999998</v>
      </c>
      <c r="R95" s="73">
        <v>654524259.76999998</v>
      </c>
      <c r="S95" s="73">
        <v>654524259.76999998</v>
      </c>
      <c r="T95" s="74"/>
      <c r="U95" s="73"/>
      <c r="V95" s="74"/>
      <c r="W95" s="75"/>
      <c r="X95" s="73"/>
    </row>
    <row r="96" spans="1:24" x14ac:dyDescent="0.25">
      <c r="A96" s="212" t="s">
        <v>164</v>
      </c>
      <c r="B96" s="68"/>
      <c r="C96" s="141"/>
      <c r="D96" s="141">
        <v>450000</v>
      </c>
      <c r="E96" s="211">
        <v>450000</v>
      </c>
      <c r="F96" s="211">
        <v>450000</v>
      </c>
      <c r="G96" s="211">
        <v>450000</v>
      </c>
      <c r="H96" s="211">
        <v>450000</v>
      </c>
      <c r="I96" s="75">
        <v>450000</v>
      </c>
      <c r="J96" s="75">
        <v>450000</v>
      </c>
      <c r="K96" s="75">
        <v>450000</v>
      </c>
      <c r="L96" s="75">
        <v>450000</v>
      </c>
      <c r="M96" s="75">
        <v>450000</v>
      </c>
      <c r="N96" s="73">
        <v>450000</v>
      </c>
      <c r="O96" s="73">
        <v>450000</v>
      </c>
      <c r="P96" s="74">
        <v>450000</v>
      </c>
      <c r="Q96" s="75">
        <v>450000</v>
      </c>
      <c r="R96" s="73">
        <v>450000</v>
      </c>
      <c r="S96" s="73">
        <v>450000</v>
      </c>
      <c r="T96" s="74"/>
      <c r="U96" s="73"/>
      <c r="V96" s="74"/>
      <c r="W96" s="75"/>
      <c r="X96" s="73"/>
    </row>
    <row r="97" spans="1:24" x14ac:dyDescent="0.25">
      <c r="A97" s="212" t="s">
        <v>166</v>
      </c>
      <c r="B97" s="68"/>
      <c r="C97" s="141"/>
      <c r="D97" s="141">
        <v>15675082.789999999</v>
      </c>
      <c r="E97" s="211">
        <v>15336422.789999999</v>
      </c>
      <c r="F97" s="211">
        <v>15238714.789999999</v>
      </c>
      <c r="G97" s="211">
        <v>15211314.789999999</v>
      </c>
      <c r="H97" s="211">
        <v>15211314.790000001</v>
      </c>
      <c r="I97" s="75">
        <v>15211314.790000001</v>
      </c>
      <c r="J97" s="75">
        <v>15211314.790000001</v>
      </c>
      <c r="K97" s="75">
        <v>15211314.790000001</v>
      </c>
      <c r="L97" s="75">
        <v>15211314.790000001</v>
      </c>
      <c r="M97" s="75">
        <v>15211314.790000001</v>
      </c>
      <c r="N97" s="73">
        <v>15211314.790000001</v>
      </c>
      <c r="O97" s="73">
        <v>15211314.790000001</v>
      </c>
      <c r="P97" s="74">
        <v>15211314.790000001</v>
      </c>
      <c r="Q97" s="75">
        <v>15211314.790000001</v>
      </c>
      <c r="R97" s="73">
        <v>15211314.790000001</v>
      </c>
      <c r="S97" s="73">
        <v>15211314.790000001</v>
      </c>
      <c r="T97" s="74"/>
      <c r="U97" s="73"/>
      <c r="V97" s="74"/>
      <c r="W97" s="75"/>
      <c r="X97" s="73"/>
    </row>
    <row r="98" spans="1:24" ht="15.75" thickBot="1" x14ac:dyDescent="0.3">
      <c r="A98" s="212"/>
      <c r="B98" s="68"/>
      <c r="C98" s="141"/>
      <c r="D98" s="141"/>
      <c r="E98" s="211"/>
      <c r="F98" s="211"/>
      <c r="G98" s="211"/>
      <c r="H98" s="211"/>
      <c r="I98" s="97"/>
      <c r="J98" s="97"/>
      <c r="K98" s="97"/>
      <c r="L98" s="97"/>
      <c r="M98" s="97"/>
      <c r="N98" s="98"/>
      <c r="O98" s="98"/>
      <c r="P98" s="99"/>
      <c r="Q98" s="97"/>
      <c r="R98" s="98"/>
      <c r="S98" s="98"/>
      <c r="T98" s="99"/>
      <c r="U98" s="98"/>
      <c r="V98" s="99"/>
      <c r="W98" s="97"/>
      <c r="X98" s="98"/>
    </row>
    <row r="99" spans="1:24" x14ac:dyDescent="0.25">
      <c r="A99" s="171" t="s">
        <v>237</v>
      </c>
      <c r="B99" s="208"/>
      <c r="C99" s="209"/>
      <c r="D99" s="209"/>
      <c r="E99" s="210"/>
      <c r="F99" s="210"/>
      <c r="G99" s="210"/>
      <c r="H99" s="209"/>
      <c r="I99" s="102"/>
      <c r="J99" s="65"/>
      <c r="K99" s="102"/>
      <c r="L99" s="79"/>
      <c r="M99" s="79"/>
      <c r="N99" s="65"/>
      <c r="O99" s="79"/>
      <c r="P99" s="65"/>
      <c r="Q99" s="81"/>
      <c r="R99" s="79"/>
      <c r="S99" s="79"/>
      <c r="T99" s="65"/>
      <c r="U99" s="79"/>
      <c r="V99" s="65"/>
      <c r="W99" s="81"/>
      <c r="X99" s="79"/>
    </row>
    <row r="100" spans="1:24" x14ac:dyDescent="0.25">
      <c r="A100" s="212"/>
      <c r="B100" s="68"/>
      <c r="C100" s="141"/>
      <c r="D100" s="141"/>
      <c r="E100" s="211"/>
      <c r="F100" s="211"/>
      <c r="G100" s="211"/>
      <c r="H100" s="141"/>
      <c r="I100" s="79"/>
      <c r="J100" s="65"/>
      <c r="K100" s="79"/>
      <c r="L100" s="79"/>
      <c r="M100" s="79"/>
      <c r="N100" s="65"/>
      <c r="O100" s="79"/>
      <c r="P100" s="65"/>
      <c r="Q100" s="81"/>
      <c r="R100" s="79"/>
      <c r="S100" s="79"/>
      <c r="T100" s="65"/>
      <c r="U100" s="79"/>
      <c r="V100" s="65"/>
      <c r="W100" s="81"/>
      <c r="X100" s="79"/>
    </row>
    <row r="101" spans="1:24" x14ac:dyDescent="0.25">
      <c r="A101" s="212" t="s">
        <v>233</v>
      </c>
      <c r="B101" s="141">
        <v>967723857</v>
      </c>
      <c r="C101" s="141">
        <v>1068570765</v>
      </c>
      <c r="D101" s="141">
        <v>1066932861.7</v>
      </c>
      <c r="E101" s="211">
        <v>1100540210.77</v>
      </c>
      <c r="F101" s="211">
        <v>1201246812.25</v>
      </c>
      <c r="G101" s="211">
        <v>1234141191.5999999</v>
      </c>
      <c r="H101" s="141">
        <v>1357978096.5599999</v>
      </c>
      <c r="I101" s="79">
        <v>1530309321.6400001</v>
      </c>
      <c r="J101" s="65">
        <v>1531237371.3700001</v>
      </c>
      <c r="K101" s="79">
        <v>1649706363.8700001</v>
      </c>
      <c r="L101" s="79">
        <v>1890033591.25</v>
      </c>
      <c r="M101" s="79">
        <v>2008379430</v>
      </c>
      <c r="N101" s="65">
        <v>2008379430</v>
      </c>
      <c r="O101" s="65">
        <v>2008379430</v>
      </c>
      <c r="P101" s="79">
        <v>2008379430</v>
      </c>
      <c r="Q101" s="81">
        <v>2008379430</v>
      </c>
      <c r="R101" s="79">
        <v>2008379430</v>
      </c>
      <c r="S101" s="79">
        <v>2008379430</v>
      </c>
      <c r="T101" s="65"/>
      <c r="U101" s="79"/>
      <c r="V101" s="79"/>
      <c r="W101" s="81"/>
      <c r="X101" s="79"/>
    </row>
    <row r="102" spans="1:24" x14ac:dyDescent="0.25">
      <c r="A102" s="212" t="s">
        <v>170</v>
      </c>
      <c r="B102" s="141">
        <v>341874720.94</v>
      </c>
      <c r="C102" s="141">
        <v>172297313.28999999</v>
      </c>
      <c r="D102" s="141">
        <v>194919561.13</v>
      </c>
      <c r="E102" s="211">
        <v>453372052.52999997</v>
      </c>
      <c r="F102" s="211">
        <v>420704283.61000001</v>
      </c>
      <c r="G102" s="211">
        <v>365317297.49000001</v>
      </c>
      <c r="H102" s="141">
        <v>332877649.37</v>
      </c>
      <c r="I102" s="79">
        <v>185988332.91</v>
      </c>
      <c r="J102" s="65">
        <v>105153186.61</v>
      </c>
      <c r="K102" s="79">
        <v>348350787.88</v>
      </c>
      <c r="L102" s="79">
        <v>346363405.25</v>
      </c>
      <c r="M102" s="79"/>
      <c r="N102" s="65"/>
      <c r="O102" s="79">
        <v>29376613.850000001</v>
      </c>
      <c r="P102" s="65">
        <v>52376613.850000001</v>
      </c>
      <c r="Q102" s="81">
        <v>56226613.850000001</v>
      </c>
      <c r="R102" s="79">
        <v>68711556.579999998</v>
      </c>
      <c r="S102" s="79">
        <v>68711556.579999998</v>
      </c>
      <c r="T102" s="65"/>
      <c r="U102" s="79"/>
      <c r="V102" s="65"/>
      <c r="W102" s="81"/>
      <c r="X102" s="79"/>
    </row>
    <row r="103" spans="1:24" x14ac:dyDescent="0.25">
      <c r="A103" s="72" t="s">
        <v>236</v>
      </c>
      <c r="B103" s="144">
        <f t="shared" ref="B103:H103" si="16">SUM(B101:B102)</f>
        <v>1309598577.9400001</v>
      </c>
      <c r="C103" s="144">
        <f t="shared" si="16"/>
        <v>1240868078.29</v>
      </c>
      <c r="D103" s="144">
        <f t="shared" si="16"/>
        <v>1261852422.8299999</v>
      </c>
      <c r="E103" s="213">
        <f t="shared" si="16"/>
        <v>1553912263.3</v>
      </c>
      <c r="F103" s="213">
        <v>1621951095.8600001</v>
      </c>
      <c r="G103" s="213">
        <f t="shared" si="16"/>
        <v>1599458489.0899999</v>
      </c>
      <c r="H103" s="214">
        <f t="shared" si="16"/>
        <v>1690855745.9299998</v>
      </c>
      <c r="I103" s="215">
        <f t="shared" ref="I103" si="17">SUM(I101:I102)</f>
        <v>1716297654.5500002</v>
      </c>
      <c r="J103" s="216">
        <v>1636390557.98</v>
      </c>
      <c r="K103" s="215">
        <v>1998057151.75</v>
      </c>
      <c r="L103" s="215">
        <v>2236396996.5</v>
      </c>
      <c r="M103" s="215">
        <f t="shared" ref="M103:X103" si="18">M101+M102</f>
        <v>2008379430</v>
      </c>
      <c r="N103" s="215">
        <f t="shared" si="18"/>
        <v>2008379430</v>
      </c>
      <c r="O103" s="217">
        <f t="shared" si="18"/>
        <v>2037756043.8499999</v>
      </c>
      <c r="P103" s="109">
        <f t="shared" si="18"/>
        <v>2060756043.8499999</v>
      </c>
      <c r="Q103" s="80">
        <f t="shared" si="18"/>
        <v>2064606043.8499999</v>
      </c>
      <c r="R103" s="80">
        <f t="shared" si="18"/>
        <v>2077090986.5799999</v>
      </c>
      <c r="S103" s="80">
        <f t="shared" si="18"/>
        <v>2077090986.5799999</v>
      </c>
      <c r="T103" s="80">
        <f t="shared" si="18"/>
        <v>0</v>
      </c>
      <c r="U103" s="80">
        <f t="shared" si="18"/>
        <v>0</v>
      </c>
      <c r="V103" s="80">
        <f t="shared" si="18"/>
        <v>0</v>
      </c>
      <c r="W103" s="80">
        <f t="shared" si="18"/>
        <v>0</v>
      </c>
      <c r="X103" s="218">
        <f t="shared" si="18"/>
        <v>0</v>
      </c>
    </row>
    <row r="104" spans="1:24" x14ac:dyDescent="0.25">
      <c r="A104" s="212" t="s">
        <v>169</v>
      </c>
      <c r="B104" s="141">
        <v>103514975.84999999</v>
      </c>
      <c r="C104" s="141">
        <v>62282804.07</v>
      </c>
      <c r="D104" s="141">
        <v>36420912.43</v>
      </c>
      <c r="E104" s="211">
        <v>20325373.920000002</v>
      </c>
      <c r="F104" s="211">
        <v>0</v>
      </c>
      <c r="G104" s="211">
        <v>57922728.82</v>
      </c>
      <c r="H104" s="141">
        <v>66296228.520000003</v>
      </c>
      <c r="I104" s="176"/>
      <c r="J104" s="173">
        <v>-104892779.27</v>
      </c>
      <c r="K104" s="176">
        <v>-29306802.550000001</v>
      </c>
      <c r="L104" s="176">
        <v>36524394.039999999</v>
      </c>
      <c r="M104" s="176">
        <v>1736011172.45</v>
      </c>
      <c r="N104" s="219">
        <v>1498700378.9200001</v>
      </c>
      <c r="O104" s="220">
        <v>1332520058.95</v>
      </c>
      <c r="P104" s="65">
        <v>1159427283.52</v>
      </c>
      <c r="Q104" s="81">
        <v>985300652.62</v>
      </c>
      <c r="R104" s="79">
        <v>818145622.97000003</v>
      </c>
      <c r="S104" s="79">
        <v>643400727.13999999</v>
      </c>
      <c r="T104" s="78"/>
      <c r="U104" s="105"/>
      <c r="V104" s="65"/>
      <c r="W104" s="81"/>
      <c r="X104" s="79"/>
    </row>
    <row r="105" spans="1:24" x14ac:dyDescent="0.25">
      <c r="A105" s="212" t="s">
        <v>171</v>
      </c>
      <c r="B105" s="141">
        <v>43739677.130000003</v>
      </c>
      <c r="C105" s="141"/>
      <c r="D105" s="141">
        <v>0</v>
      </c>
      <c r="E105" s="211">
        <v>68062111.879999995</v>
      </c>
      <c r="F105" s="211"/>
      <c r="G105" s="211">
        <v>11188433.84</v>
      </c>
      <c r="H105" s="141">
        <v>0</v>
      </c>
      <c r="I105" s="79"/>
      <c r="J105" s="65"/>
      <c r="K105" s="79"/>
      <c r="L105" s="79"/>
      <c r="M105" s="79"/>
      <c r="N105" s="78"/>
      <c r="O105" s="79"/>
      <c r="P105" s="65"/>
      <c r="Q105" s="81"/>
      <c r="R105" s="79"/>
      <c r="S105" s="79"/>
      <c r="T105" s="78"/>
      <c r="U105" s="79"/>
      <c r="V105" s="65"/>
      <c r="W105" s="81"/>
      <c r="X105" s="79"/>
    </row>
    <row r="106" spans="1:24" x14ac:dyDescent="0.25">
      <c r="A106" s="212" t="s">
        <v>172</v>
      </c>
      <c r="B106" s="141">
        <v>1162343924.96</v>
      </c>
      <c r="C106" s="141">
        <v>1178585274.22</v>
      </c>
      <c r="D106" s="141">
        <v>1225431510.4000001</v>
      </c>
      <c r="E106" s="211">
        <v>1465524777.5</v>
      </c>
      <c r="F106" s="211">
        <v>0</v>
      </c>
      <c r="G106" s="211">
        <v>1530347326.4300001</v>
      </c>
      <c r="H106" s="141">
        <v>1624559517.4100001</v>
      </c>
      <c r="I106" s="86">
        <v>1604843095.1900001</v>
      </c>
      <c r="J106" s="87">
        <v>1741283337.25</v>
      </c>
      <c r="K106" s="86">
        <v>1949686892.8299999</v>
      </c>
      <c r="L106" s="86">
        <v>2199872602.46</v>
      </c>
      <c r="M106" s="86">
        <v>286582308.40000004</v>
      </c>
      <c r="N106" s="87">
        <v>554386101.93000007</v>
      </c>
      <c r="O106" s="86">
        <v>705235984.89999998</v>
      </c>
      <c r="P106" s="87">
        <v>901328760.33000004</v>
      </c>
      <c r="Q106" s="108">
        <v>1079305391.23</v>
      </c>
      <c r="R106" s="86">
        <v>1258945363.6100001</v>
      </c>
      <c r="S106" s="86">
        <v>1433690259.4400001</v>
      </c>
      <c r="T106" s="87"/>
      <c r="U106" s="86"/>
      <c r="V106" s="87"/>
      <c r="W106" s="108"/>
      <c r="X106" s="86"/>
    </row>
    <row r="107" spans="1:24" x14ac:dyDescent="0.25">
      <c r="A107" s="212"/>
      <c r="B107" s="144">
        <f t="shared" ref="B107:C107" si="19">SUM(B104:B106)</f>
        <v>1309598577.9400001</v>
      </c>
      <c r="C107" s="144">
        <f t="shared" si="19"/>
        <v>1240868078.29</v>
      </c>
      <c r="D107" s="144">
        <f t="shared" ref="D107:I107" si="20">SUM(D104:D106)</f>
        <v>1261852422.8300002</v>
      </c>
      <c r="E107" s="213">
        <f t="shared" si="20"/>
        <v>1553912263.3</v>
      </c>
      <c r="F107" s="213">
        <f t="shared" si="20"/>
        <v>0</v>
      </c>
      <c r="G107" s="213">
        <f t="shared" si="20"/>
        <v>1599458489.0900002</v>
      </c>
      <c r="H107" s="214">
        <f>SUM(H104:H106)</f>
        <v>1690855745.9300001</v>
      </c>
      <c r="I107" s="89">
        <f t="shared" si="20"/>
        <v>1604843095.1900001</v>
      </c>
      <c r="J107" s="90">
        <v>1636390557.98</v>
      </c>
      <c r="K107" s="89">
        <v>1920380090.28</v>
      </c>
      <c r="L107" s="89">
        <v>2236396996.5</v>
      </c>
      <c r="M107" s="80">
        <f t="shared" ref="M107:X107" si="21">SUM(M104:M106)</f>
        <v>2022593480.8500001</v>
      </c>
      <c r="N107" s="80">
        <f t="shared" si="21"/>
        <v>2053086480.8500001</v>
      </c>
      <c r="O107" s="80">
        <f t="shared" si="21"/>
        <v>2037756043.8499999</v>
      </c>
      <c r="P107" s="80">
        <f t="shared" si="21"/>
        <v>2060756043.8499999</v>
      </c>
      <c r="Q107" s="80">
        <f t="shared" si="21"/>
        <v>2064606043.8499999</v>
      </c>
      <c r="R107" s="80">
        <f t="shared" si="21"/>
        <v>2077090986.5800002</v>
      </c>
      <c r="S107" s="80">
        <f t="shared" si="21"/>
        <v>2077090986.5799999</v>
      </c>
      <c r="T107" s="80">
        <f t="shared" si="21"/>
        <v>0</v>
      </c>
      <c r="U107" s="80">
        <f t="shared" si="21"/>
        <v>0</v>
      </c>
      <c r="V107" s="80">
        <f t="shared" si="21"/>
        <v>0</v>
      </c>
      <c r="W107" s="80">
        <f t="shared" si="21"/>
        <v>0</v>
      </c>
      <c r="X107" s="80">
        <f t="shared" si="21"/>
        <v>0</v>
      </c>
    </row>
    <row r="108" spans="1:24" x14ac:dyDescent="0.25">
      <c r="A108" s="212"/>
      <c r="B108" s="141">
        <f>+B103-B107</f>
        <v>0</v>
      </c>
      <c r="C108" s="141"/>
      <c r="D108" s="141"/>
      <c r="E108" s="211">
        <f>+E103-E107</f>
        <v>0</v>
      </c>
      <c r="F108" s="211"/>
      <c r="G108" s="211"/>
      <c r="H108" s="141"/>
      <c r="I108" s="79"/>
      <c r="J108" s="65"/>
      <c r="K108" s="79"/>
      <c r="L108" s="79"/>
      <c r="M108" s="79"/>
      <c r="N108" s="78"/>
      <c r="O108" s="79"/>
      <c r="P108" s="65"/>
      <c r="Q108" s="81"/>
      <c r="R108" s="79"/>
      <c r="S108" s="79"/>
      <c r="T108" s="78"/>
      <c r="U108" s="79"/>
      <c r="V108" s="65"/>
      <c r="W108" s="81"/>
      <c r="X108" s="79"/>
    </row>
    <row r="109" spans="1:24" x14ac:dyDescent="0.25">
      <c r="A109" s="72" t="s">
        <v>234</v>
      </c>
      <c r="B109" s="141"/>
      <c r="C109" s="141"/>
      <c r="D109" s="141"/>
      <c r="E109" s="211"/>
      <c r="F109" s="211"/>
      <c r="G109" s="211"/>
      <c r="H109" s="141"/>
      <c r="I109" s="79"/>
      <c r="J109" s="65"/>
      <c r="K109" s="79"/>
      <c r="L109" s="79"/>
      <c r="M109" s="79"/>
      <c r="N109" s="78"/>
      <c r="O109" s="79"/>
      <c r="P109" s="65"/>
      <c r="Q109" s="81"/>
      <c r="R109" s="79"/>
      <c r="S109" s="79"/>
      <c r="T109" s="78"/>
      <c r="U109" s="79"/>
      <c r="V109" s="65"/>
      <c r="W109" s="81"/>
      <c r="X109" s="79"/>
    </row>
    <row r="110" spans="1:24" x14ac:dyDescent="0.25">
      <c r="A110" s="212" t="s">
        <v>182</v>
      </c>
      <c r="B110" s="68">
        <v>967723857</v>
      </c>
      <c r="C110" s="141">
        <v>1068570765</v>
      </c>
      <c r="D110" s="141">
        <v>1066932861.7</v>
      </c>
      <c r="E110" s="211">
        <v>1100540210.77</v>
      </c>
      <c r="F110" s="211">
        <v>1201246812.25</v>
      </c>
      <c r="G110" s="211">
        <v>1234141191.5999999</v>
      </c>
      <c r="H110" s="141">
        <v>1357978096.03</v>
      </c>
      <c r="I110" s="82">
        <v>1530309321.6400001</v>
      </c>
      <c r="J110" s="83">
        <v>1531237371.3700001</v>
      </c>
      <c r="K110" s="82">
        <v>1649706363.8700001</v>
      </c>
      <c r="L110" s="82">
        <v>1890033591.25</v>
      </c>
      <c r="M110" s="82">
        <v>2008379430</v>
      </c>
      <c r="N110" s="82">
        <v>2008379430</v>
      </c>
      <c r="O110" s="82">
        <v>2008379430</v>
      </c>
      <c r="P110" s="82">
        <v>2008379430</v>
      </c>
      <c r="Q110" s="82">
        <v>2008379430</v>
      </c>
      <c r="R110" s="82">
        <v>2008379430</v>
      </c>
      <c r="S110" s="82">
        <v>2008379430</v>
      </c>
      <c r="T110" s="83"/>
      <c r="U110" s="82"/>
      <c r="V110" s="82"/>
      <c r="W110" s="84"/>
      <c r="X110" s="82"/>
    </row>
    <row r="111" spans="1:24" x14ac:dyDescent="0.25">
      <c r="A111" s="212" t="s">
        <v>184</v>
      </c>
      <c r="B111" s="141">
        <v>341874720.94</v>
      </c>
      <c r="C111" s="141">
        <v>172297313.28999999</v>
      </c>
      <c r="D111" s="141">
        <v>194919561.13</v>
      </c>
      <c r="E111" s="179">
        <v>453372052.52999997</v>
      </c>
      <c r="F111" s="179">
        <v>469570831.60000002</v>
      </c>
      <c r="G111" s="179">
        <v>393259325.88999999</v>
      </c>
      <c r="H111" s="74">
        <v>481871983.98000002</v>
      </c>
      <c r="I111" s="82">
        <v>185988332.91</v>
      </c>
      <c r="J111" s="83">
        <v>168482667.42000002</v>
      </c>
      <c r="K111" s="82">
        <v>348350787.88</v>
      </c>
      <c r="L111" s="82">
        <v>346363405.25</v>
      </c>
      <c r="M111" s="82">
        <v>14214050.85</v>
      </c>
      <c r="N111" s="83">
        <v>44707050.850000001</v>
      </c>
      <c r="O111" s="82">
        <v>29376613.850000001</v>
      </c>
      <c r="P111" s="83">
        <v>47376613.850000001</v>
      </c>
      <c r="Q111" s="84">
        <v>54126613.850000001</v>
      </c>
      <c r="R111" s="82">
        <v>68711556.579999998</v>
      </c>
      <c r="S111" s="82">
        <v>68711556.579999998</v>
      </c>
      <c r="T111" s="83"/>
      <c r="U111" s="82"/>
      <c r="V111" s="83"/>
      <c r="W111" s="84"/>
      <c r="X111" s="82"/>
    </row>
    <row r="112" spans="1:24" x14ac:dyDescent="0.25">
      <c r="A112" s="72" t="s">
        <v>235</v>
      </c>
      <c r="B112" s="144">
        <f t="shared" ref="B112:I112" si="22">SUM(B110:B111)</f>
        <v>1309598577.9400001</v>
      </c>
      <c r="C112" s="144">
        <f t="shared" si="22"/>
        <v>1240868078.29</v>
      </c>
      <c r="D112" s="144">
        <f t="shared" si="22"/>
        <v>1261852422.8299999</v>
      </c>
      <c r="E112" s="213">
        <f t="shared" si="22"/>
        <v>1553912263.3</v>
      </c>
      <c r="F112" s="213">
        <v>1670817643.8499999</v>
      </c>
      <c r="G112" s="213">
        <f t="shared" si="22"/>
        <v>1627400517.4899998</v>
      </c>
      <c r="H112" s="214">
        <f t="shared" si="22"/>
        <v>1839850080.01</v>
      </c>
      <c r="I112" s="80">
        <f t="shared" si="22"/>
        <v>1716297654.5500002</v>
      </c>
      <c r="J112" s="214">
        <v>1699720038.7900002</v>
      </c>
      <c r="K112" s="80">
        <v>1998057151.75</v>
      </c>
      <c r="L112" s="80">
        <v>2236396996.5</v>
      </c>
      <c r="M112" s="80">
        <f t="shared" ref="M112:X112" si="23">SUM(M110:M111)</f>
        <v>2022593480.8499999</v>
      </c>
      <c r="N112" s="80">
        <f t="shared" si="23"/>
        <v>2053086480.8499999</v>
      </c>
      <c r="O112" s="80">
        <f t="shared" si="23"/>
        <v>2037756043.8499999</v>
      </c>
      <c r="P112" s="80">
        <f t="shared" si="23"/>
        <v>2055756043.8499999</v>
      </c>
      <c r="Q112" s="80">
        <f t="shared" si="23"/>
        <v>2062506043.8499999</v>
      </c>
      <c r="R112" s="80">
        <f t="shared" si="23"/>
        <v>2077090986.5799999</v>
      </c>
      <c r="S112" s="80">
        <f t="shared" si="23"/>
        <v>2077090986.5799999</v>
      </c>
      <c r="T112" s="80">
        <f t="shared" si="23"/>
        <v>0</v>
      </c>
      <c r="U112" s="80">
        <f t="shared" si="23"/>
        <v>0</v>
      </c>
      <c r="V112" s="80">
        <f t="shared" si="23"/>
        <v>0</v>
      </c>
      <c r="W112" s="80">
        <f t="shared" si="23"/>
        <v>0</v>
      </c>
      <c r="X112" s="80">
        <f t="shared" si="23"/>
        <v>0</v>
      </c>
    </row>
    <row r="113" spans="1:24" x14ac:dyDescent="0.25">
      <c r="A113" s="212" t="s">
        <v>180</v>
      </c>
      <c r="B113" s="141">
        <v>1213634523.4000001</v>
      </c>
      <c r="C113" s="141">
        <v>1122938219.8399999</v>
      </c>
      <c r="D113" s="141">
        <v>1238430551.6300001</v>
      </c>
      <c r="E113" s="211">
        <v>1407145633.3</v>
      </c>
      <c r="F113" s="211">
        <v>1509185677.3</v>
      </c>
      <c r="G113" s="211">
        <v>1564851199.53</v>
      </c>
      <c r="H113" s="141">
        <v>1471213085.76</v>
      </c>
      <c r="I113" s="82">
        <v>1590981864.9300001</v>
      </c>
      <c r="J113" s="83">
        <v>1611803730.7</v>
      </c>
      <c r="K113" s="82">
        <v>1935249547.9300001</v>
      </c>
      <c r="L113" s="82">
        <v>2125472416.72</v>
      </c>
      <c r="M113" s="82">
        <v>133537297.43000001</v>
      </c>
      <c r="N113" s="83">
        <v>298587397.16000003</v>
      </c>
      <c r="O113" s="82">
        <v>460095657.56999999</v>
      </c>
      <c r="P113" s="83">
        <v>642971949.17999995</v>
      </c>
      <c r="Q113" s="84">
        <v>822316391.33000004</v>
      </c>
      <c r="R113" s="82">
        <v>997544415.14999998</v>
      </c>
      <c r="S113" s="82">
        <v>1168242969.9000001</v>
      </c>
      <c r="T113" s="83"/>
      <c r="U113" s="82"/>
      <c r="V113" s="83"/>
      <c r="W113" s="84"/>
      <c r="X113" s="82"/>
    </row>
    <row r="114" spans="1:24" x14ac:dyDescent="0.25">
      <c r="A114" s="212" t="s">
        <v>177</v>
      </c>
      <c r="B114" s="141">
        <v>19186858.640000001</v>
      </c>
      <c r="C114" s="141">
        <v>21990679.219999999</v>
      </c>
      <c r="D114" s="141">
        <v>19812092.899999999</v>
      </c>
      <c r="E114" s="211">
        <v>31153442.219999999</v>
      </c>
      <c r="F114" s="211">
        <v>89767076.5</v>
      </c>
      <c r="G114" s="211">
        <v>37054682.079999998</v>
      </c>
      <c r="H114" s="141">
        <v>141769813.59999999</v>
      </c>
      <c r="I114" s="82">
        <v>57037968.299999997</v>
      </c>
      <c r="J114" s="83">
        <v>26589648.330000002</v>
      </c>
      <c r="K114" s="82">
        <v>44344401.759999998</v>
      </c>
      <c r="L114" s="82">
        <v>103893076.2</v>
      </c>
      <c r="M114" s="82">
        <v>19354600.780000001</v>
      </c>
      <c r="N114" s="83">
        <v>41755982.550000004</v>
      </c>
      <c r="O114" s="82">
        <v>43943021.590000004</v>
      </c>
      <c r="P114" s="83">
        <v>45920167.670000002</v>
      </c>
      <c r="Q114" s="84">
        <v>65003144.93</v>
      </c>
      <c r="R114" s="82">
        <v>49391665.230000004</v>
      </c>
      <c r="S114" s="82">
        <v>72668806.310000002</v>
      </c>
      <c r="T114" s="83"/>
      <c r="U114" s="82"/>
      <c r="V114" s="83"/>
      <c r="W114" s="84"/>
      <c r="X114" s="82"/>
    </row>
    <row r="115" spans="1:24" x14ac:dyDescent="0.25">
      <c r="A115" s="212" t="s">
        <v>247</v>
      </c>
      <c r="B115" s="141"/>
      <c r="C115" s="141"/>
      <c r="D115" s="141"/>
      <c r="E115" s="211"/>
      <c r="F115" s="211"/>
      <c r="G115" s="211">
        <v>0</v>
      </c>
      <c r="H115" s="141">
        <v>0</v>
      </c>
      <c r="I115" s="79"/>
      <c r="J115" s="65"/>
      <c r="K115" s="79"/>
      <c r="L115" s="79"/>
      <c r="M115" s="79"/>
      <c r="N115" s="78"/>
      <c r="O115" s="79"/>
      <c r="P115" s="65"/>
      <c r="Q115" s="81"/>
      <c r="R115" s="79"/>
      <c r="S115" s="79"/>
      <c r="T115" s="78"/>
      <c r="U115" s="79"/>
      <c r="V115" s="65"/>
      <c r="W115" s="81"/>
      <c r="X115" s="79"/>
    </row>
    <row r="116" spans="1:24" x14ac:dyDescent="0.25">
      <c r="A116" s="212" t="s">
        <v>176</v>
      </c>
      <c r="B116" s="141">
        <v>779282.73</v>
      </c>
      <c r="C116" s="141"/>
      <c r="D116" s="141">
        <v>678832.48</v>
      </c>
      <c r="E116" s="211">
        <v>89761.36</v>
      </c>
      <c r="F116" s="211">
        <v>29232579.350000001</v>
      </c>
      <c r="G116" s="211">
        <v>12755708.630000001</v>
      </c>
      <c r="H116" s="141">
        <v>54270080.82</v>
      </c>
      <c r="I116" s="79">
        <v>0</v>
      </c>
      <c r="J116" s="65">
        <v>410257.5</v>
      </c>
      <c r="K116" s="79">
        <v>0</v>
      </c>
      <c r="L116" s="79"/>
      <c r="M116" s="79">
        <v>12095557.59</v>
      </c>
      <c r="N116" s="78">
        <v>17811888.990000002</v>
      </c>
      <c r="O116" s="79">
        <v>19855012.530000001</v>
      </c>
      <c r="P116" s="65">
        <v>81970918.569999993</v>
      </c>
      <c r="Q116" s="81">
        <v>76316060.730000004</v>
      </c>
      <c r="R116" s="79">
        <v>58906090.530000001</v>
      </c>
      <c r="S116" s="79">
        <v>63591107.75</v>
      </c>
      <c r="T116" s="78"/>
      <c r="U116" s="79"/>
      <c r="V116" s="65"/>
      <c r="W116" s="81"/>
      <c r="X116" s="79"/>
    </row>
    <row r="117" spans="1:24" x14ac:dyDescent="0.25">
      <c r="A117" s="72" t="s">
        <v>187</v>
      </c>
      <c r="B117" s="144">
        <f t="shared" ref="B117:G117" si="24">SUM(B113:B116)</f>
        <v>1233600664.7700002</v>
      </c>
      <c r="C117" s="144">
        <f t="shared" si="24"/>
        <v>1144928899.0599999</v>
      </c>
      <c r="D117" s="144">
        <f t="shared" si="24"/>
        <v>1258921477.0100002</v>
      </c>
      <c r="E117" s="221">
        <f t="shared" si="24"/>
        <v>1438388836.8799999</v>
      </c>
      <c r="F117" s="221">
        <v>1628185333.1499999</v>
      </c>
      <c r="G117" s="221">
        <f t="shared" si="24"/>
        <v>1614661590.24</v>
      </c>
      <c r="H117" s="144">
        <f t="shared" ref="H117:I117" si="25">SUM(H113:H116)</f>
        <v>1667252980.1799998</v>
      </c>
      <c r="I117" s="85">
        <f t="shared" si="25"/>
        <v>1648019833.23</v>
      </c>
      <c r="J117" s="144">
        <v>1638803636.53</v>
      </c>
      <c r="K117" s="85">
        <v>1979593949.6900001</v>
      </c>
      <c r="L117" s="85">
        <v>2229365492.9200001</v>
      </c>
      <c r="M117" s="85">
        <f t="shared" ref="M117:X117" si="26">SUM(M113:M116)</f>
        <v>164987455.80000001</v>
      </c>
      <c r="N117" s="85">
        <f t="shared" si="26"/>
        <v>358155268.70000005</v>
      </c>
      <c r="O117" s="85">
        <f t="shared" si="26"/>
        <v>523893691.68999994</v>
      </c>
      <c r="P117" s="85">
        <f t="shared" si="26"/>
        <v>770863035.41999984</v>
      </c>
      <c r="Q117" s="85">
        <f t="shared" si="26"/>
        <v>963635596.99000001</v>
      </c>
      <c r="R117" s="85">
        <f t="shared" si="26"/>
        <v>1105842170.9100001</v>
      </c>
      <c r="S117" s="85">
        <f t="shared" si="26"/>
        <v>1304502883.96</v>
      </c>
      <c r="T117" s="85">
        <f t="shared" si="26"/>
        <v>0</v>
      </c>
      <c r="U117" s="85">
        <f t="shared" si="26"/>
        <v>0</v>
      </c>
      <c r="V117" s="85">
        <f t="shared" si="26"/>
        <v>0</v>
      </c>
      <c r="W117" s="85">
        <f t="shared" si="26"/>
        <v>0</v>
      </c>
      <c r="X117" s="85">
        <f t="shared" si="26"/>
        <v>0</v>
      </c>
    </row>
    <row r="118" spans="1:24" x14ac:dyDescent="0.25">
      <c r="A118" s="212" t="s">
        <v>183</v>
      </c>
      <c r="B118" s="144">
        <v>75997913.170000002</v>
      </c>
      <c r="C118" s="144">
        <v>95939179.230000004</v>
      </c>
      <c r="D118" s="144">
        <v>2930945.82</v>
      </c>
      <c r="E118" s="221">
        <v>115523426.42</v>
      </c>
      <c r="F118" s="221">
        <v>42632310.700000048</v>
      </c>
      <c r="G118" s="221">
        <f t="shared" ref="G118:I118" si="27">+G112-G117</f>
        <v>12738927.249999762</v>
      </c>
      <c r="H118" s="144">
        <f t="shared" si="27"/>
        <v>172597099.83000016</v>
      </c>
      <c r="I118" s="85">
        <f t="shared" si="27"/>
        <v>68277821.320000172</v>
      </c>
      <c r="J118" s="144">
        <v>60916402.259999998</v>
      </c>
      <c r="K118" s="85">
        <v>18463202.059999943</v>
      </c>
      <c r="L118" s="85">
        <v>7031503.5799999237</v>
      </c>
      <c r="M118" s="85">
        <f>M112-M117</f>
        <v>1857606025.05</v>
      </c>
      <c r="N118" s="85">
        <f t="shared" ref="N118:X118" si="28">N112-N117</f>
        <v>1694931212.1499999</v>
      </c>
      <c r="O118" s="85">
        <f t="shared" si="28"/>
        <v>1513862352.1599998</v>
      </c>
      <c r="P118" s="85">
        <f t="shared" si="28"/>
        <v>1284893008.4300001</v>
      </c>
      <c r="Q118" s="85">
        <f t="shared" si="28"/>
        <v>1098870446.8599999</v>
      </c>
      <c r="R118" s="85">
        <f t="shared" si="28"/>
        <v>971248815.66999984</v>
      </c>
      <c r="S118" s="85">
        <f t="shared" si="28"/>
        <v>772588102.61999989</v>
      </c>
      <c r="T118" s="85">
        <f t="shared" si="28"/>
        <v>0</v>
      </c>
      <c r="U118" s="85">
        <f t="shared" si="28"/>
        <v>0</v>
      </c>
      <c r="V118" s="85">
        <f t="shared" si="28"/>
        <v>0</v>
      </c>
      <c r="W118" s="85">
        <f t="shared" si="28"/>
        <v>0</v>
      </c>
      <c r="X118" s="85">
        <f t="shared" si="28"/>
        <v>0</v>
      </c>
    </row>
    <row r="119" spans="1:24" x14ac:dyDescent="0.25">
      <c r="A119" s="212"/>
      <c r="B119" s="68"/>
      <c r="E119" s="193"/>
      <c r="F119" s="193"/>
      <c r="G119" s="193"/>
      <c r="I119" s="79"/>
      <c r="J119" s="65"/>
      <c r="K119" s="79"/>
      <c r="L119" s="79"/>
      <c r="M119" s="79"/>
      <c r="N119" s="65"/>
      <c r="O119" s="79"/>
      <c r="P119" s="65"/>
      <c r="Q119" s="81"/>
      <c r="R119" s="79"/>
      <c r="S119" s="79"/>
      <c r="T119" s="65"/>
      <c r="U119" s="79"/>
      <c r="V119" s="65"/>
      <c r="W119" s="81"/>
      <c r="X119" s="79"/>
    </row>
    <row r="120" spans="1:24" ht="15.75" thickBot="1" x14ac:dyDescent="0.3">
      <c r="A120" s="222"/>
      <c r="B120" s="223"/>
      <c r="C120" s="223"/>
      <c r="D120" s="223"/>
      <c r="E120" s="224"/>
      <c r="F120" s="224"/>
      <c r="G120" s="224"/>
      <c r="H120" s="125"/>
      <c r="I120" s="130"/>
      <c r="J120" s="131"/>
      <c r="K120" s="130"/>
      <c r="L120" s="130"/>
      <c r="M120" s="130"/>
      <c r="N120" s="131"/>
      <c r="O120" s="130"/>
      <c r="P120" s="131"/>
      <c r="Q120" s="132"/>
      <c r="R120" s="130"/>
      <c r="S120" s="130"/>
      <c r="T120" s="131"/>
      <c r="U120" s="130"/>
      <c r="V120" s="131"/>
      <c r="W120" s="132"/>
      <c r="X120" s="130"/>
    </row>
    <row r="121" spans="1:24" x14ac:dyDescent="0.25">
      <c r="C121" s="225"/>
      <c r="D121" s="225"/>
      <c r="E121" s="225"/>
      <c r="F121" s="225"/>
      <c r="G121" s="225"/>
      <c r="H121" s="225"/>
    </row>
    <row r="122" spans="1:24" x14ac:dyDescent="0.25">
      <c r="D122" s="142"/>
      <c r="E122" s="141"/>
      <c r="F122" s="141"/>
      <c r="G122" s="141"/>
      <c r="H122" s="141"/>
    </row>
    <row r="123" spans="1:24" x14ac:dyDescent="0.25">
      <c r="E123" s="142"/>
      <c r="F123" s="142"/>
      <c r="G123" s="142"/>
      <c r="H123" s="142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2024-09-09T17:52:31Z</dcterms:modified>
</cp:coreProperties>
</file>