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IAP\Desktop\CCVTA\INF_FINANCIERA\2024\"/>
    </mc:Choice>
  </mc:AlternateContent>
  <xr:revisionPtr revIDLastSave="0" documentId="8_{39F146D1-5941-4CC6-B3F2-C86730A4EBA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85" i="3" l="1"/>
  <c r="W87" i="3" s="1"/>
  <c r="W14" i="3"/>
  <c r="V14" i="3"/>
  <c r="V85" i="3"/>
  <c r="V87" i="3" s="1"/>
  <c r="U14" i="3"/>
  <c r="U85" i="3"/>
  <c r="U87" i="3" s="1"/>
  <c r="U20" i="3"/>
  <c r="T14" i="3"/>
  <c r="S85" i="3"/>
  <c r="S14" i="3"/>
  <c r="S87" i="3"/>
  <c r="P72" i="3" l="1"/>
  <c r="P85" i="3" s="1"/>
  <c r="M72" i="3" l="1"/>
  <c r="M85" i="3" s="1"/>
  <c r="N39" i="3"/>
  <c r="R103" i="3"/>
  <c r="S103" i="3"/>
  <c r="T103" i="3"/>
  <c r="U103" i="3"/>
  <c r="R107" i="3"/>
  <c r="S107" i="3"/>
  <c r="T107" i="3"/>
  <c r="U107" i="3"/>
  <c r="X117" i="3" l="1"/>
  <c r="X112" i="3"/>
  <c r="X107" i="3"/>
  <c r="X103" i="3"/>
  <c r="X72" i="3"/>
  <c r="X85" i="3" s="1"/>
  <c r="X56" i="3"/>
  <c r="X62" i="3" s="1"/>
  <c r="X39" i="3"/>
  <c r="X20" i="3"/>
  <c r="W117" i="3"/>
  <c r="W112" i="3"/>
  <c r="W107" i="3"/>
  <c r="W103" i="3"/>
  <c r="W72" i="3"/>
  <c r="W56" i="3"/>
  <c r="W62" i="3" s="1"/>
  <c r="W39" i="3"/>
  <c r="W20" i="3"/>
  <c r="V117" i="3"/>
  <c r="V112" i="3"/>
  <c r="V107" i="3"/>
  <c r="V103" i="3"/>
  <c r="V72" i="3"/>
  <c r="V56" i="3"/>
  <c r="V62" i="3" s="1"/>
  <c r="W118" i="3" l="1"/>
  <c r="X118" i="3"/>
  <c r="X87" i="3"/>
  <c r="W41" i="3"/>
  <c r="X41" i="3"/>
  <c r="V118" i="3"/>
  <c r="U56" i="3"/>
  <c r="U62" i="3" s="1"/>
  <c r="V39" i="3"/>
  <c r="V20" i="3"/>
  <c r="U117" i="3"/>
  <c r="U112" i="3"/>
  <c r="U72" i="3"/>
  <c r="U39" i="3"/>
  <c r="U41" i="3" l="1"/>
  <c r="X88" i="3"/>
  <c r="W88" i="3"/>
  <c r="V41" i="3"/>
  <c r="V88" i="3" s="1"/>
  <c r="U118" i="3"/>
  <c r="U88" i="3" l="1"/>
  <c r="T117" i="3"/>
  <c r="T112" i="3"/>
  <c r="T72" i="3"/>
  <c r="T85" i="3" s="1"/>
  <c r="T56" i="3"/>
  <c r="T62" i="3" s="1"/>
  <c r="T39" i="3"/>
  <c r="T20" i="3"/>
  <c r="S117" i="3"/>
  <c r="S112" i="3"/>
  <c r="S72" i="3"/>
  <c r="S56" i="3"/>
  <c r="S62" i="3" s="1"/>
  <c r="S39" i="3"/>
  <c r="S20" i="3"/>
  <c r="T87" i="3" l="1"/>
  <c r="T118" i="3"/>
  <c r="S118" i="3"/>
  <c r="T41" i="3"/>
  <c r="T88" i="3" s="1"/>
  <c r="S41" i="3"/>
  <c r="R117" i="3"/>
  <c r="R112" i="3"/>
  <c r="R72" i="3"/>
  <c r="R85" i="3" s="1"/>
  <c r="R56" i="3"/>
  <c r="R62" i="3" s="1"/>
  <c r="R39" i="3"/>
  <c r="R20" i="3"/>
  <c r="Q117" i="3"/>
  <c r="Q112" i="3"/>
  <c r="Q107" i="3"/>
  <c r="Q103" i="3"/>
  <c r="Q72" i="3"/>
  <c r="Q85" i="3" s="1"/>
  <c r="Q56" i="3"/>
  <c r="Q62" i="3" s="1"/>
  <c r="Q39" i="3"/>
  <c r="Q20" i="3"/>
  <c r="R87" i="3" l="1"/>
  <c r="Q118" i="3"/>
  <c r="R118" i="3"/>
  <c r="S88" i="3"/>
  <c r="R41" i="3"/>
  <c r="Q87" i="3"/>
  <c r="Q41" i="3"/>
  <c r="P117" i="3"/>
  <c r="P112" i="3"/>
  <c r="P107" i="3"/>
  <c r="P103" i="3"/>
  <c r="P56" i="3"/>
  <c r="P62" i="3" s="1"/>
  <c r="P87" i="3" s="1"/>
  <c r="R88" i="3" l="1"/>
  <c r="Q88" i="3"/>
  <c r="P118" i="3"/>
  <c r="P39" i="3"/>
  <c r="P20" i="3"/>
  <c r="O117" i="3"/>
  <c r="O112" i="3"/>
  <c r="O107" i="3"/>
  <c r="O103" i="3"/>
  <c r="O72" i="3"/>
  <c r="O85" i="3" s="1"/>
  <c r="O56" i="3"/>
  <c r="O62" i="3" s="1"/>
  <c r="O87" i="3" s="1"/>
  <c r="O39" i="3"/>
  <c r="O20" i="3"/>
  <c r="N117" i="3"/>
  <c r="N112" i="3"/>
  <c r="N107" i="3"/>
  <c r="N103" i="3"/>
  <c r="N72" i="3"/>
  <c r="N85" i="3" s="1"/>
  <c r="N56" i="3"/>
  <c r="N62" i="3" s="1"/>
  <c r="N20" i="3"/>
  <c r="M107" i="3"/>
  <c r="M117" i="3"/>
  <c r="M112" i="3"/>
  <c r="M118" i="3" l="1"/>
  <c r="O41" i="3"/>
  <c r="O118" i="3"/>
  <c r="P41" i="3"/>
  <c r="P88" i="3" s="1"/>
  <c r="N118" i="3"/>
  <c r="N87" i="3"/>
  <c r="N41" i="3"/>
  <c r="M103" i="3"/>
  <c r="M56" i="3"/>
  <c r="M62" i="3" s="1"/>
  <c r="M39" i="3"/>
  <c r="M20" i="3"/>
  <c r="O88" i="3" l="1"/>
  <c r="N88" i="3"/>
  <c r="M41" i="3"/>
  <c r="M87" i="3"/>
  <c r="M88" i="3" l="1"/>
  <c r="I103" i="3"/>
  <c r="H107" i="3" l="1"/>
  <c r="I117" i="3" l="1"/>
  <c r="H117" i="3"/>
  <c r="I112" i="3"/>
  <c r="I107" i="3"/>
  <c r="I72" i="3"/>
  <c r="I85" i="3" s="1"/>
  <c r="I56" i="3"/>
  <c r="I62" i="3" s="1"/>
  <c r="I39" i="3"/>
  <c r="I20" i="3"/>
  <c r="I118" i="3" l="1"/>
  <c r="I41" i="3"/>
  <c r="I87" i="3"/>
  <c r="H17" i="3" l="1"/>
  <c r="H39" i="3" l="1"/>
  <c r="H56" i="3" l="1"/>
  <c r="H20" i="3"/>
  <c r="H41" i="3" s="1"/>
  <c r="H62" i="3" l="1"/>
  <c r="H72" i="3"/>
  <c r="H85" i="3" s="1"/>
  <c r="H103" i="3"/>
  <c r="H112" i="3"/>
  <c r="H118" i="3" s="1"/>
  <c r="H87" i="3" l="1"/>
  <c r="H88" i="3" s="1"/>
  <c r="G20" i="3"/>
  <c r="C72" i="3" l="1"/>
  <c r="C85" i="3" s="1"/>
  <c r="D72" i="3"/>
  <c r="D85" i="3" s="1"/>
  <c r="E72" i="3"/>
  <c r="E85" i="3" s="1"/>
  <c r="F72" i="3"/>
  <c r="F85" i="3" s="1"/>
  <c r="G72" i="3"/>
  <c r="G85" i="3" s="1"/>
  <c r="B72" i="3"/>
  <c r="B85" i="3" s="1"/>
  <c r="F107" i="3" l="1"/>
  <c r="G39" i="3"/>
  <c r="G41" i="3" s="1"/>
  <c r="G117" i="3" l="1"/>
  <c r="G112" i="3"/>
  <c r="G107" i="3"/>
  <c r="G103" i="3"/>
  <c r="G56" i="3"/>
  <c r="G62" i="3" s="1"/>
  <c r="G118" i="3" l="1"/>
  <c r="G87" i="3"/>
  <c r="G88" i="3" l="1"/>
  <c r="E117" i="3" l="1"/>
  <c r="E112" i="3"/>
  <c r="E107" i="3"/>
  <c r="E103" i="3"/>
  <c r="E56" i="3"/>
  <c r="E62" i="3" s="1"/>
  <c r="E39" i="3"/>
  <c r="E20" i="3"/>
  <c r="E108" i="3" l="1"/>
  <c r="E41" i="3"/>
  <c r="E87" i="3"/>
  <c r="C88" i="3"/>
  <c r="B88" i="3"/>
  <c r="E88" i="3" l="1"/>
  <c r="B117" i="3" l="1"/>
  <c r="B112" i="3"/>
  <c r="B103" i="3"/>
  <c r="C103" i="3"/>
  <c r="C117" i="3"/>
  <c r="C112" i="3"/>
  <c r="C107" i="3"/>
  <c r="B107" i="3"/>
  <c r="D107" i="3"/>
  <c r="D103" i="3"/>
  <c r="D117" i="3"/>
  <c r="D112" i="3"/>
  <c r="D56" i="3"/>
  <c r="D62" i="3" s="1"/>
  <c r="D87" i="3" s="1"/>
  <c r="D88" i="3" s="1"/>
  <c r="B108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<sst xmlns="http://schemas.openxmlformats.org/spreadsheetml/2006/main" count="1033" uniqueCount="275">
  <si>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</si>
  <si>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</si>
  <si>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</si>
  <si>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</si>
  <si>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</si>
  <si>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</si>
  <si>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</si>
  <si>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</si>
  <si>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</si>
  <si>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</si>
  <si>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</si>
  <si>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</si>
  <si>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</si>
  <si>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</si>
  <si>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</si>
  <si>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</si>
  <si>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</si>
  <si>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</si>
  <si>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</si>
  <si>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</si>
  <si>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</si>
  <si>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</si>
  <si>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</si>
  <si>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</si>
  <si>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</si>
  <si>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</si>
  <si>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</si>
  <si>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</si>
  <si>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</si>
  <si>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</si>
  <si>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</si>
  <si>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</si>
  <si>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</si>
  <si>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</si>
  <si>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</si>
  <si>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</si>
  <si>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</si>
  <si>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</si>
  <si>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</si>
  <si>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</si>
  <si>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</si>
  <si>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</si>
  <si>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</si>
  <si>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</si>
  <si>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</si>
  <si>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</si>
  <si>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</si>
  <si>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</si>
  <si>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</si>
  <si>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</si>
  <si>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</si>
  <si>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</si>
  <si>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</si>
  <si>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</si>
  <si>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</si>
  <si>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</si>
  <si>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</si>
  <si>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</si>
  <si>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</si>
  <si>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</si>
  <si>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</si>
  <si>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</si>
  <si>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</si>
  <si>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</si>
  <si>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</si>
  <si>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</si>
  <si>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</si>
  <si>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</si>
  <si>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</si>
  <si>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</si>
  <si>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</si>
  <si>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</si>
  <si>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</si>
  <si>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</si>
  <si>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</si>
  <si>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</si>
  <si>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</si>
  <si>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</si>
  <si>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</si>
  <si>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</si>
  <si>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</si>
  <si>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</si>
  <si>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</si>
  <si>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</si>
  <si>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</si>
  <si>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</si>
  <si>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</si>
  <si>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</si>
  <si>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</si>
  <si>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</si>
  <si>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</si>
  <si>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</si>
  <si>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</si>
  <si>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</si>
  <si>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</si>
  <si>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</si>
  <si>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</si>
  <si>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</si>
  <si>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</si>
  <si>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</si>
  <si>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</si>
  <si>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</si>
  <si>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</si>
  <si>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</si>
  <si>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</si>
  <si>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</si>
  <si>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</si>
  <si>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</si>
  <si>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</si>
  <si>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</si>
  <si>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</si>
  <si>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</si>
  <si>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</si>
  <si>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</si>
  <si>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</si>
  <si>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</si>
  <si>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</si>
  <si>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</si>
  <si>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</si>
  <si>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</si>
  <si>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</si>
  <si>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</si>
  <si>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</si>
  <si>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</si>
  <si>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</si>
  <si>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</si>
  <si>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</si>
  <si>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</si>
  <si>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</si>
  <si>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</si>
  <si>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</si>
  <si>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</si>
  <si>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</si>
  <si>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</si>
  <si>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</si>
  <si>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</si>
  <si>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</si>
  <si>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</si>
  <si>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</si>
  <si>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</si>
  <si>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</si>
  <si>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</si>
  <si>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</si>
  <si>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</si>
  <si>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</si>
  <si>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</si>
  <si>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</si>
  <si>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</si>
  <si>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</si>
  <si>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</si>
  <si>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</si>
  <si>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</si>
  <si>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</si>
  <si>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</si>
  <si>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</si>
  <si>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</si>
  <si>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</si>
  <si>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</si>
  <si>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</si>
  <si>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</si>
  <si>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</si>
  <si>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</si>
  <si>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</si>
  <si>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</si>
  <si>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</si>
  <si>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</si>
  <si>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</si>
  <si>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</si>
  <si>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</si>
  <si>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</si>
  <si>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</si>
  <si>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</si>
  <si>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</si>
  <si>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</si>
  <si>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</si>
  <si>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</si>
  <si>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</si>
  <si>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</si>
  <si>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</si>
  <si>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</si>
  <si>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</si>
  <si>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</si>
  <si>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</si>
  <si>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</si>
  <si>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</si>
  <si>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</si>
  <si>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</si>
  <si>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</si>
  <si>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</si>
  <si>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</si>
  <si>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</si>
  <si>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</si>
  <si>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</si>
  <si>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</si>
  <si>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</si>
  <si>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</si>
  <si>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</si>
  <si>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</si>
  <si>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</si>
  <si>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</si>
  <si>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</si>
  <si>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</si>
  <si>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</si>
  <si>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</si>
  <si>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</si>
  <si>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</si>
  <si>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</si>
  <si>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</si>
  <si>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</si>
  <si>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</si>
  <si>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</si>
  <si>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</si>
  <si>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</si>
  <si>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</si>
  <si>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</si>
  <si>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</si>
  <si>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</si>
  <si>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</si>
  <si>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</si>
  <si>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</si>
  <si>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</si>
  <si>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</si>
  <si>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</si>
  <si>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</si>
  <si>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</si>
  <si>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</si>
  <si>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</si>
  <si>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</si>
  <si>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</si>
  <si>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</si>
  <si>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</si>
  <si>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</si>
  <si>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</si>
  <si>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</si>
  <si>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</si>
  <si>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</si>
  <si>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</si>
  <si>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</si>
  <si>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</si>
  <si>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</si>
  <si>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</si>
  <si>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</si>
  <si>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</si>
  <si>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</si>
  <si>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</si>
  <si>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</si>
  <si>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</si>
  <si>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</si>
  <si>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</si>
  <si>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</si>
  <si>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2115 TRANSFERENCIAS OTORGADAS POR PAGAR A CORTO PLAZO</t>
  </si>
  <si>
    <t>Cierre  2020</t>
  </si>
  <si>
    <t>2191 INGRESOS POR CLASIFICAR</t>
  </si>
  <si>
    <t>3120 DONACIONES DE CAPITAL</t>
  </si>
  <si>
    <t>Cierre a 2019</t>
  </si>
  <si>
    <t>Cierre a</t>
  </si>
  <si>
    <t xml:space="preserve">Cierre a </t>
  </si>
  <si>
    <t>Cierre  2021</t>
  </si>
  <si>
    <t>1213 FIDEICOMISOS, MANDATOS Y CONTRATOS ANÁLOGOS.</t>
  </si>
  <si>
    <t>3252 CAMBIOS POR ERRORES CONTABLES</t>
  </si>
  <si>
    <t>Cierre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</si>
  <si>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</si>
  <si>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</si>
  <si>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</si>
  <si>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</si>
  <si>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</si>
  <si>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</si>
  <si>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</si>
  <si>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</si>
  <si>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diciembre</t>
  </si>
  <si>
    <t xml:space="preserve">septiembre </t>
  </si>
  <si>
    <t>octubre</t>
  </si>
  <si>
    <t xml:space="preserve">noviembre </t>
  </si>
  <si>
    <t>Cierre 2023</t>
  </si>
  <si>
    <t>AÑO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</si>
</sst>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0">
    <xf numFmtId="0" fontId="0" fillId="0" borderId="0" xfId="0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8" fillId="2" borderId="0" xfId="0" applyFont="1" applyFill="1"/>
    <xf numFmtId="43" fontId="8" fillId="2" borderId="0" xfId="1" applyFont="1" applyFill="1"/>
    <xf numFmtId="0" fontId="0" fillId="0" borderId="5" xfId="0" applyBorder="1"/>
    <xf numFmtId="43" fontId="8" fillId="2" borderId="0" xfId="1" applyFont="1" applyFill="1" applyBorder="1" applyAlignment="1">
      <alignment wrapText="1"/>
    </xf>
    <xf numFmtId="43" fontId="9" fillId="2" borderId="5" xfId="1" applyFont="1" applyFill="1" applyBorder="1"/>
    <xf numFmtId="43" fontId="9" fillId="2" borderId="0" xfId="1" applyFont="1" applyFill="1"/>
    <xf numFmtId="43" fontId="9" fillId="2" borderId="6" xfId="1" applyFont="1" applyFill="1" applyBorder="1"/>
    <xf numFmtId="43" fontId="9" fillId="2" borderId="1" xfId="1" applyFont="1" applyFill="1" applyBorder="1"/>
    <xf numFmtId="43" fontId="9" fillId="2" borderId="7" xfId="1" applyFont="1" applyFill="1" applyBorder="1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4" fontId="0" fillId="0" borderId="0" xfId="0" applyNumberFormat="1" applyAlignment="1">
      <alignment horizontal="right"/>
    </xf>
    <xf numFmtId="0" fontId="2" fillId="0" borderId="4" xfId="0" applyFont="1" applyBorder="1" applyAlignment="1">
      <alignment horizontal="center"/>
    </xf>
    <xf numFmtId="43" fontId="9" fillId="2" borderId="0" xfId="1" applyFont="1" applyFill="1" applyBorder="1"/>
    <xf numFmtId="0" fontId="2" fillId="0" borderId="3" xfId="0" applyFont="1" applyBorder="1" applyAlignment="1">
      <alignment horizontal="center"/>
    </xf>
    <xf numFmtId="43" fontId="6" fillId="4" borderId="0" xfId="1" applyFont="1" applyFill="1" applyAlignment="1">
      <alignment wrapText="1"/>
    </xf>
    <xf numFmtId="43" fontId="6" fillId="4" borderId="0" xfId="1" applyFont="1" applyFill="1"/>
    <xf numFmtId="43" fontId="6" fillId="4" borderId="0" xfId="1" applyFont="1" applyFill="1" applyAlignment="1"/>
    <xf numFmtId="43" fontId="9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43" fontId="8" fillId="2" borderId="0" xfId="1" applyFont="1" applyFill="1" applyBorder="1"/>
    <xf numFmtId="43" fontId="9" fillId="2" borderId="8" xfId="1" applyFont="1" applyFill="1" applyBorder="1"/>
    <xf numFmtId="43" fontId="0" fillId="0" borderId="0" xfId="0" applyNumberFormat="1"/>
    <xf numFmtId="43" fontId="3" fillId="0" borderId="0" xfId="1" applyFont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43" fontId="11" fillId="4" borderId="0" xfId="1" applyFont="1" applyFill="1"/>
    <xf numFmtId="43" fontId="12" fillId="4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Alignment="1">
      <alignment wrapText="1"/>
    </xf>
    <xf numFmtId="4" fontId="11" fillId="0" borderId="0" xfId="0" applyNumberFormat="1" applyFont="1"/>
    <xf numFmtId="4" fontId="12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9" fillId="2" borderId="19" xfId="1" applyFont="1" applyFill="1" applyBorder="1"/>
    <xf numFmtId="43" fontId="8" fillId="2" borderId="4" xfId="1" applyFont="1" applyFill="1" applyBorder="1"/>
    <xf numFmtId="43" fontId="9" fillId="2" borderId="4" xfId="1" applyFont="1" applyFill="1" applyBorder="1"/>
    <xf numFmtId="43" fontId="9" fillId="2" borderId="20" xfId="1" applyFont="1" applyFill="1" applyBorder="1"/>
    <xf numFmtId="43" fontId="8" fillId="2" borderId="15" xfId="1" applyFont="1" applyFill="1" applyBorder="1"/>
    <xf numFmtId="43" fontId="9" fillId="2" borderId="16" xfId="1" applyFont="1" applyFill="1" applyBorder="1"/>
    <xf numFmtId="43" fontId="9" fillId="2" borderId="15" xfId="1" applyFont="1" applyFill="1" applyBorder="1"/>
    <xf numFmtId="43" fontId="8" fillId="2" borderId="11" xfId="1" applyFont="1" applyFill="1" applyBorder="1"/>
    <xf numFmtId="4" fontId="0" fillId="0" borderId="3" xfId="0" applyNumberFormat="1" applyBorder="1" applyAlignment="1">
      <alignment horizontal="right"/>
    </xf>
    <xf numFmtId="0" fontId="8" fillId="2" borderId="0" xfId="1" applyNumberFormat="1" applyFont="1" applyFill="1" applyBorder="1" applyAlignment="1">
      <alignment horizontal="left" wrapText="1"/>
    </xf>
    <xf numFmtId="43" fontId="8" fillId="2" borderId="19" xfId="1" applyFont="1" applyFill="1" applyBorder="1"/>
    <xf numFmtId="43" fontId="3" fillId="0" borderId="18" xfId="1" applyFont="1" applyBorder="1"/>
    <xf numFmtId="43" fontId="3" fillId="0" borderId="16" xfId="1" applyFont="1" applyBorder="1"/>
    <xf numFmtId="43" fontId="9" fillId="2" borderId="18" xfId="1" applyFont="1" applyFill="1" applyBorder="1"/>
    <xf numFmtId="0" fontId="0" fillId="0" borderId="16" xfId="0" applyBorder="1"/>
    <xf numFmtId="0" fontId="0" fillId="0" borderId="12" xfId="0" applyBorder="1"/>
    <xf numFmtId="0" fontId="17" fillId="0" borderId="0" xfId="0" applyFont="1"/>
    <xf numFmtId="0" fontId="2" fillId="0" borderId="1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4" xfId="0" applyBorder="1"/>
    <xf numFmtId="43" fontId="9" fillId="2" borderId="24" xfId="1" applyFont="1" applyFill="1" applyBorder="1"/>
    <xf numFmtId="43" fontId="9" fillId="2" borderId="25" xfId="1" applyFont="1" applyFill="1" applyBorder="1"/>
    <xf numFmtId="43" fontId="9" fillId="2" borderId="26" xfId="1" applyFont="1" applyFill="1" applyBorder="1"/>
    <xf numFmtId="43" fontId="3" fillId="0" borderId="24" xfId="1" applyFont="1" applyBorder="1"/>
    <xf numFmtId="17" fontId="2" fillId="0" borderId="14" xfId="0" applyNumberFormat="1" applyFont="1" applyBorder="1" applyAlignment="1">
      <alignment horizontal="center"/>
    </xf>
    <xf numFmtId="43" fontId="9" fillId="2" borderId="1" xfId="1" applyFont="1" applyFill="1" applyBorder="1" applyAlignment="1">
      <alignment wrapText="1"/>
    </xf>
    <xf numFmtId="17" fontId="2" fillId="0" borderId="23" xfId="0" applyNumberFormat="1" applyFont="1" applyBorder="1" applyAlignment="1">
      <alignment horizontal="center"/>
    </xf>
    <xf numFmtId="43" fontId="18" fillId="2" borderId="5" xfId="1" applyFont="1" applyFill="1" applyBorder="1"/>
    <xf numFmtId="43" fontId="1" fillId="0" borderId="0" xfId="1" applyFont="1" applyBorder="1"/>
    <xf numFmtId="43" fontId="0" fillId="0" borderId="23" xfId="1" applyFont="1" applyBorder="1"/>
    <xf numFmtId="43" fontId="0" fillId="0" borderId="14" xfId="1" applyFont="1" applyBorder="1"/>
    <xf numFmtId="43" fontId="0" fillId="0" borderId="24" xfId="1" applyFont="1" applyBorder="1"/>
    <xf numFmtId="43" fontId="3" fillId="0" borderId="15" xfId="1" applyFont="1" applyBorder="1"/>
    <xf numFmtId="43" fontId="3" fillId="0" borderId="0" xfId="1" applyFont="1" applyBorder="1"/>
    <xf numFmtId="43" fontId="18" fillId="2" borderId="0" xfId="1" applyFont="1" applyFill="1" applyBorder="1"/>
    <xf numFmtId="43" fontId="2" fillId="0" borderId="24" xfId="1" applyFont="1" applyBorder="1"/>
    <xf numFmtId="0" fontId="0" fillId="0" borderId="23" xfId="0" applyBorder="1"/>
    <xf numFmtId="43" fontId="9" fillId="2" borderId="17" xfId="1" applyFont="1" applyFill="1" applyBorder="1"/>
    <xf numFmtId="43" fontId="0" fillId="0" borderId="5" xfId="1" applyFont="1" applyBorder="1"/>
    <xf numFmtId="43" fontId="0" fillId="0" borderId="31" xfId="1" applyFont="1" applyBorder="1"/>
    <xf numFmtId="43" fontId="3" fillId="0" borderId="5" xfId="1" applyFont="1" applyBorder="1"/>
    <xf numFmtId="43" fontId="9" fillId="2" borderId="22" xfId="1" applyFont="1" applyFill="1" applyBorder="1"/>
    <xf numFmtId="43" fontId="9" fillId="2" borderId="21" xfId="1" applyFont="1" applyFill="1" applyBorder="1"/>
    <xf numFmtId="43" fontId="3" fillId="0" borderId="30" xfId="1" applyFont="1" applyBorder="1"/>
    <xf numFmtId="43" fontId="0" fillId="0" borderId="27" xfId="1" applyFont="1" applyBorder="1"/>
    <xf numFmtId="43" fontId="3" fillId="0" borderId="1" xfId="1" applyFont="1" applyBorder="1"/>
    <xf numFmtId="43" fontId="3" fillId="0" borderId="23" xfId="1" applyFont="1" applyBorder="1"/>
    <xf numFmtId="43" fontId="0" fillId="0" borderId="15" xfId="1" applyFont="1" applyBorder="1"/>
    <xf numFmtId="43" fontId="3" fillId="0" borderId="2" xfId="1" applyFont="1" applyBorder="1"/>
    <xf numFmtId="43" fontId="3" fillId="0" borderId="27" xfId="1" applyFont="1" applyBorder="1"/>
    <xf numFmtId="43" fontId="0" fillId="0" borderId="19" xfId="1" applyFont="1" applyBorder="1"/>
    <xf numFmtId="43" fontId="3" fillId="0" borderId="11" xfId="1" applyFont="1" applyBorder="1"/>
    <xf numFmtId="43" fontId="2" fillId="0" borderId="2" xfId="1" applyFont="1" applyBorder="1"/>
    <xf numFmtId="0" fontId="0" fillId="0" borderId="15" xfId="0" applyBorder="1"/>
    <xf numFmtId="0" fontId="0" fillId="0" borderId="11" xfId="0" applyBorder="1"/>
    <xf numFmtId="43" fontId="9" fillId="2" borderId="35" xfId="1" applyFont="1" applyFill="1" applyBorder="1"/>
    <xf numFmtId="43" fontId="2" fillId="0" borderId="0" xfId="1" applyFont="1" applyBorder="1"/>
    <xf numFmtId="0" fontId="10" fillId="0" borderId="19" xfId="0" applyFont="1" applyBorder="1" applyAlignment="1">
      <alignment horizontal="left"/>
    </xf>
    <xf numFmtId="0" fontId="0" fillId="0" borderId="3" xfId="0" applyBorder="1"/>
    <xf numFmtId="17" fontId="2" fillId="0" borderId="3" xfId="0" applyNumberFormat="1" applyFont="1" applyBorder="1" applyAlignment="1">
      <alignment horizontal="center"/>
    </xf>
    <xf numFmtId="43" fontId="0" fillId="0" borderId="3" xfId="1" applyFont="1" applyBorder="1"/>
    <xf numFmtId="43" fontId="9" fillId="2" borderId="36" xfId="1" applyFont="1" applyFill="1" applyBorder="1"/>
    <xf numFmtId="43" fontId="0" fillId="0" borderId="29" xfId="1" applyFont="1" applyBorder="1"/>
    <xf numFmtId="43" fontId="18" fillId="0" borderId="0" xfId="1" applyFont="1" applyBorder="1"/>
    <xf numFmtId="43" fontId="0" fillId="0" borderId="37" xfId="1" applyFont="1" applyBorder="1"/>
    <xf numFmtId="43" fontId="0" fillId="0" borderId="38" xfId="1" applyFont="1" applyBorder="1"/>
    <xf numFmtId="43" fontId="3" fillId="0" borderId="37" xfId="1" applyFont="1" applyBorder="1"/>
    <xf numFmtId="43" fontId="18" fillId="0" borderId="24" xfId="1" applyFont="1" applyBorder="1"/>
    <xf numFmtId="43" fontId="7" fillId="0" borderId="24" xfId="1" applyFont="1" applyBorder="1"/>
    <xf numFmtId="43" fontId="3" fillId="0" borderId="25" xfId="1" applyFont="1" applyBorder="1"/>
    <xf numFmtId="43" fontId="2" fillId="0" borderId="37" xfId="1" applyFont="1" applyBorder="1"/>
    <xf numFmtId="43" fontId="0" fillId="0" borderId="11" xfId="1" applyFont="1" applyBorder="1"/>
    <xf numFmtId="43" fontId="0" fillId="0" borderId="28" xfId="1" applyFont="1" applyBorder="1"/>
    <xf numFmtId="43" fontId="0" fillId="0" borderId="34" xfId="1" applyFont="1" applyBorder="1"/>
    <xf numFmtId="43" fontId="20" fillId="0" borderId="15" xfId="1" applyFont="1" applyFill="1" applyBorder="1"/>
    <xf numFmtId="43" fontId="0" fillId="0" borderId="33" xfId="1" applyFont="1" applyBorder="1"/>
    <xf numFmtId="43" fontId="0" fillId="0" borderId="4" xfId="1" applyFont="1" applyBorder="1"/>
    <xf numFmtId="43" fontId="3" fillId="0" borderId="3" xfId="1" applyFont="1" applyBorder="1"/>
    <xf numFmtId="43" fontId="3" fillId="0" borderId="33" xfId="1" applyFont="1" applyBorder="1"/>
    <xf numFmtId="43" fontId="20" fillId="0" borderId="24" xfId="1" applyFont="1" applyBorder="1"/>
    <xf numFmtId="43" fontId="3" fillId="0" borderId="38" xfId="1" applyFont="1" applyBorder="1"/>
    <xf numFmtId="43" fontId="0" fillId="0" borderId="2" xfId="1" applyFont="1" applyBorder="1"/>
    <xf numFmtId="43" fontId="20" fillId="0" borderId="0" xfId="1" applyFont="1" applyBorder="1"/>
    <xf numFmtId="43" fontId="1" fillId="0" borderId="33" xfId="1" applyFont="1" applyBorder="1"/>
    <xf numFmtId="43" fontId="1" fillId="0" borderId="38" xfId="1" applyFont="1" applyBorder="1"/>
    <xf numFmtId="43" fontId="0" fillId="0" borderId="0" xfId="1" applyFont="1" applyFill="1" applyBorder="1"/>
    <xf numFmtId="43" fontId="4" fillId="0" borderId="0" xfId="1" applyFont="1" applyFill="1" applyBorder="1"/>
    <xf numFmtId="43" fontId="17" fillId="0" borderId="0" xfId="1" applyFont="1" applyFill="1" applyBorder="1"/>
    <xf numFmtId="43" fontId="17" fillId="0" borderId="24" xfId="1" applyFont="1" applyFill="1" applyBorder="1"/>
    <xf numFmtId="43" fontId="4" fillId="0" borderId="24" xfId="1" applyFont="1" applyFill="1" applyBorder="1"/>
    <xf numFmtId="43" fontId="0" fillId="0" borderId="30" xfId="1" applyFont="1" applyBorder="1"/>
    <xf numFmtId="43" fontId="3" fillId="0" borderId="31" xfId="1" applyFont="1" applyBorder="1"/>
    <xf numFmtId="43" fontId="9" fillId="2" borderId="38" xfId="1" applyFont="1" applyFill="1" applyBorder="1"/>
    <xf numFmtId="43" fontId="0" fillId="0" borderId="16" xfId="1" applyFont="1" applyBorder="1"/>
    <xf numFmtId="43" fontId="9" fillId="2" borderId="31" xfId="1" applyFont="1" applyFill="1" applyBorder="1"/>
    <xf numFmtId="43" fontId="9" fillId="2" borderId="14" xfId="1" applyFont="1" applyFill="1" applyBorder="1"/>
    <xf numFmtId="43" fontId="9" fillId="2" borderId="40" xfId="1" applyFont="1" applyFill="1" applyBorder="1"/>
    <xf numFmtId="43" fontId="9" fillId="2" borderId="34" xfId="1" applyFont="1" applyFill="1" applyBorder="1"/>
    <xf numFmtId="43" fontId="3" fillId="0" borderId="39" xfId="1" applyFont="1" applyBorder="1"/>
    <xf numFmtId="43" fontId="9" fillId="2" borderId="32" xfId="1" applyFont="1" applyFill="1" applyBorder="1"/>
    <xf numFmtId="43" fontId="0" fillId="0" borderId="41" xfId="1" applyFont="1" applyBorder="1"/>
    <xf numFmtId="43" fontId="9" fillId="2" borderId="33" xfId="1" applyFont="1" applyFill="1" applyBorder="1"/>
    <xf numFmtId="43" fontId="9" fillId="2" borderId="29" xfId="1" applyFont="1" applyFill="1" applyBorder="1"/>
    <xf numFmtId="43" fontId="9" fillId="0" borderId="15" xfId="1" applyFont="1" applyFill="1" applyBorder="1"/>
    <xf numFmtId="43" fontId="3" fillId="0" borderId="24" xfId="1" applyFont="1" applyFill="1" applyBorder="1"/>
    <xf numFmtId="43" fontId="3" fillId="0" borderId="0" xfId="1" applyFont="1" applyFill="1" applyBorder="1"/>
    <xf numFmtId="43" fontId="3" fillId="0" borderId="15" xfId="1" applyFont="1" applyFill="1" applyBorder="1"/>
    <xf numFmtId="43" fontId="17" fillId="0" borderId="24" xfId="1" applyFont="1" applyBorder="1"/>
    <xf numFmtId="43" fontId="0" fillId="0" borderId="0" xfId="1" applyFont="1" applyFill="1"/>
    <xf numFmtId="17" fontId="0" fillId="0" borderId="0" xfId="1" applyNumberFormat="1" applyFont="1" applyFill="1" applyBorder="1"/>
    <xf numFmtId="9" fontId="0" fillId="0" borderId="0" xfId="0" applyNumberFormat="1"/>
    <xf numFmtId="43" fontId="1" fillId="0" borderId="0" xfId="1" applyFont="1" applyFill="1" applyBorder="1"/>
    <xf numFmtId="43" fontId="0" fillId="0" borderId="24" xfId="1" applyFont="1" applyFill="1" applyBorder="1"/>
    <xf numFmtId="43" fontId="3" fillId="0" borderId="25" xfId="1" applyFont="1" applyFill="1" applyBorder="1"/>
    <xf numFmtId="43" fontId="0" fillId="0" borderId="15" xfId="1" applyFont="1" applyFill="1" applyBorder="1"/>
    <xf numFmtId="43" fontId="2" fillId="0" borderId="24" xfId="1" applyFont="1" applyFill="1" applyBorder="1"/>
    <xf numFmtId="43" fontId="2" fillId="0" borderId="0" xfId="1" applyFont="1" applyFill="1" applyBorder="1"/>
    <xf numFmtId="43" fontId="2" fillId="0" borderId="15" xfId="1" applyFont="1" applyFill="1" applyBorder="1"/>
    <xf numFmtId="43" fontId="9" fillId="0" borderId="25" xfId="1" applyFont="1" applyFill="1" applyBorder="1"/>
    <xf numFmtId="43" fontId="2" fillId="0" borderId="37" xfId="1" applyFont="1" applyFill="1" applyBorder="1"/>
    <xf numFmtId="43" fontId="2" fillId="0" borderId="2" xfId="1" applyFont="1" applyFill="1" applyBorder="1"/>
    <xf numFmtId="43" fontId="3" fillId="0" borderId="28" xfId="1" applyFont="1" applyFill="1" applyBorder="1"/>
    <xf numFmtId="43" fontId="3" fillId="0" borderId="37" xfId="1" applyFont="1" applyFill="1" applyBorder="1"/>
    <xf numFmtId="43" fontId="3" fillId="0" borderId="2" xfId="1" applyFont="1" applyFill="1" applyBorder="1"/>
    <xf numFmtId="43" fontId="18" fillId="0" borderId="15" xfId="1" applyFont="1" applyFill="1" applyBorder="1"/>
    <xf numFmtId="43" fontId="18" fillId="0" borderId="24" xfId="1" applyFont="1" applyFill="1" applyBorder="1"/>
    <xf numFmtId="43" fontId="18" fillId="0" borderId="0" xfId="1" applyFont="1" applyFill="1" applyBorder="1"/>
    <xf numFmtId="43" fontId="7" fillId="0" borderId="24" xfId="1" applyFont="1" applyFill="1" applyBorder="1"/>
    <xf numFmtId="43" fontId="20" fillId="0" borderId="24" xfId="1" applyFont="1" applyFill="1" applyBorder="1"/>
    <xf numFmtId="43" fontId="20" fillId="0" borderId="0" xfId="1" applyFont="1" applyFill="1" applyBorder="1"/>
    <xf numFmtId="0" fontId="0" fillId="2" borderId="30" xfId="0" applyFill="1" applyBorder="1"/>
    <xf numFmtId="0" fontId="0" fillId="2" borderId="5" xfId="0" applyFill="1" applyBorder="1"/>
    <xf numFmtId="43" fontId="0" fillId="2" borderId="5" xfId="1" applyFont="1" applyFill="1" applyBorder="1"/>
    <xf numFmtId="43" fontId="19" fillId="2" borderId="5" xfId="1" applyFont="1" applyFill="1" applyBorder="1"/>
    <xf numFmtId="43" fontId="2" fillId="2" borderId="5" xfId="1" applyFont="1" applyFill="1" applyBorder="1"/>
    <xf numFmtId="0" fontId="0" fillId="2" borderId="27" xfId="0" applyFill="1" applyBorder="1"/>
    <xf numFmtId="43" fontId="0" fillId="2" borderId="27" xfId="1" applyFont="1" applyFill="1" applyBorder="1"/>
    <xf numFmtId="43" fontId="18" fillId="2" borderId="27" xfId="1" applyFont="1" applyFill="1" applyBorder="1"/>
    <xf numFmtId="43" fontId="2" fillId="2" borderId="27" xfId="1" applyFont="1" applyFill="1" applyBorder="1"/>
    <xf numFmtId="43" fontId="0" fillId="2" borderId="0" xfId="1" applyFont="1" applyFill="1"/>
    <xf numFmtId="43" fontId="9" fillId="2" borderId="2" xfId="1" applyFont="1" applyFill="1" applyBorder="1"/>
    <xf numFmtId="43" fontId="2" fillId="0" borderId="14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43" fontId="2" fillId="0" borderId="19" xfId="1" applyFont="1" applyBorder="1" applyAlignment="1">
      <alignment horizontal="center"/>
    </xf>
    <xf numFmtId="43" fontId="4" fillId="0" borderId="16" xfId="1" applyFont="1" applyBorder="1"/>
    <xf numFmtId="43" fontId="18" fillId="0" borderId="16" xfId="1" applyFont="1" applyBorder="1"/>
    <xf numFmtId="43" fontId="20" fillId="0" borderId="16" xfId="1" applyFont="1" applyBorder="1"/>
    <xf numFmtId="43" fontId="0" fillId="2" borderId="31" xfId="1" applyFont="1" applyFill="1" applyBorder="1"/>
    <xf numFmtId="43" fontId="19" fillId="2" borderId="27" xfId="1" applyFont="1" applyFill="1" applyBorder="1"/>
    <xf numFmtId="43" fontId="3" fillId="0" borderId="11" xfId="1" applyFont="1" applyFill="1" applyBorder="1"/>
    <xf numFmtId="43" fontId="3" fillId="0" borderId="23" xfId="1" applyFont="1" applyFill="1" applyBorder="1"/>
    <xf numFmtId="43" fontId="3" fillId="0" borderId="3" xfId="1" applyFont="1" applyFill="1" applyBorder="1"/>
    <xf numFmtId="43" fontId="9" fillId="0" borderId="24" xfId="1" applyFont="1" applyFill="1" applyBorder="1"/>
    <xf numFmtId="43" fontId="0" fillId="0" borderId="19" xfId="1" applyFont="1" applyFill="1" applyBorder="1"/>
    <xf numFmtId="43" fontId="0" fillId="0" borderId="14" xfId="1" applyFont="1" applyFill="1" applyBorder="1"/>
    <xf numFmtId="43" fontId="0" fillId="0" borderId="4" xfId="1" applyFont="1" applyFill="1" applyBorder="1"/>
    <xf numFmtId="43" fontId="9" fillId="0" borderId="26" xfId="1" applyFont="1" applyFill="1" applyBorder="1"/>
    <xf numFmtId="43" fontId="3" fillId="0" borderId="34" xfId="1" applyFont="1" applyBorder="1"/>
    <xf numFmtId="43" fontId="1" fillId="0" borderId="24" xfId="1" applyFont="1" applyFill="1" applyBorder="1"/>
    <xf numFmtId="43" fontId="3" fillId="0" borderId="43" xfId="1" applyFont="1" applyBorder="1"/>
    <xf numFmtId="43" fontId="0" fillId="0" borderId="43" xfId="1" applyFont="1" applyBorder="1"/>
    <xf numFmtId="43" fontId="9" fillId="2" borderId="44" xfId="1" applyFont="1" applyFill="1" applyBorder="1"/>
    <xf numFmtId="17" fontId="0" fillId="0" borderId="23" xfId="1" applyNumberFormat="1" applyFont="1" applyBorder="1" applyAlignment="1">
      <alignment horizontal="center"/>
    </xf>
    <xf numFmtId="17" fontId="0" fillId="0" borderId="3" xfId="1" applyNumberFormat="1" applyFont="1" applyBorder="1" applyAlignment="1">
      <alignment horizontal="center"/>
    </xf>
    <xf numFmtId="17" fontId="0" fillId="0" borderId="11" xfId="1" applyNumberFormat="1" applyFont="1" applyBorder="1" applyAlignment="1">
      <alignment horizontal="center"/>
    </xf>
    <xf numFmtId="43" fontId="3" fillId="5" borderId="16" xfId="1" applyFont="1" applyFill="1" applyBorder="1"/>
    <xf numFmtId="43" fontId="3" fillId="5" borderId="39" xfId="1" applyFont="1" applyFill="1" applyBorder="1"/>
    <xf numFmtId="43" fontId="3" fillId="5" borderId="0" xfId="1" applyFont="1" applyFill="1" applyBorder="1"/>
    <xf numFmtId="43" fontId="4" fillId="0" borderId="0" xfId="1" applyFont="1" applyBorder="1"/>
    <xf numFmtId="43" fontId="4" fillId="0" borderId="24" xfId="1" applyFont="1" applyBorder="1"/>
    <xf numFmtId="43" fontId="1" fillId="0" borderId="15" xfId="1" applyFont="1" applyFill="1" applyBorder="1"/>
    <xf numFmtId="43" fontId="20" fillId="0" borderId="16" xfId="1" applyFont="1" applyFill="1" applyBorder="1"/>
    <xf numFmtId="43" fontId="2" fillId="0" borderId="28" xfId="1" applyFont="1" applyFill="1" applyBorder="1"/>
    <xf numFmtId="43" fontId="3" fillId="0" borderId="42" xfId="1" applyFont="1" applyFill="1" applyBorder="1"/>
    <xf numFmtId="43" fontId="4" fillId="0" borderId="15" xfId="1" applyFont="1" applyFill="1" applyBorder="1"/>
    <xf numFmtId="43" fontId="0" fillId="0" borderId="23" xfId="1" applyFont="1" applyFill="1" applyBorder="1"/>
    <xf numFmtId="43" fontId="5" fillId="0" borderId="0" xfId="1" applyFont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13" xfId="1" applyFont="1" applyBorder="1" applyAlignment="1">
      <alignment horizontal="center"/>
    </xf>
    <xf numFmtId="43" fontId="2" fillId="0" borderId="10" xfId="1" applyFont="1" applyBorder="1" applyAlignment="1">
      <alignment horizontal="center"/>
    </xf>
    <xf numFmtId="43" fontId="17" fillId="0" borderId="15" xfId="1" applyFont="1" applyFill="1" applyBorder="1"/>
    <xf numFmtId="43" fontId="0" fillId="0" borderId="37" xfId="1" applyFont="1" applyFill="1" applyBorder="1"/>
    <xf numFmtId="43" fontId="0" fillId="0" borderId="2" xfId="1" applyFont="1" applyFill="1" applyBorder="1"/>
    <xf numFmtId="43" fontId="0" fillId="0" borderId="28" xfId="1" applyFont="1" applyFill="1" applyBorder="1"/>
    <xf numFmtId="43" fontId="0" fillId="0" borderId="38" xfId="1" applyFont="1" applyFill="1" applyBorder="1"/>
    <xf numFmtId="43" fontId="0" fillId="0" borderId="33" xfId="1" applyFont="1" applyFill="1" applyBorder="1"/>
    <xf numFmtId="43" fontId="0" fillId="0" borderId="34" xfId="1" applyFont="1" applyFill="1" applyBorder="1"/>
    <xf numFmtId="0" fontId="0" fillId="0" borderId="0" xfId="0" applyFill="1"/>
    <xf numFmtId="0" fontId="0" fillId="0" borderId="24" xfId="0" applyFill="1" applyBorder="1"/>
    <xf numFmtId="0" fontId="0" fillId="0" borderId="15" xfId="0" applyFill="1" applyBorder="1"/>
    <xf numFmtId="43" fontId="0" fillId="0" borderId="21" xfId="1" applyFont="1" applyFill="1" applyBorder="1"/>
    <xf numFmtId="43" fontId="9" fillId="0" borderId="36" xfId="1" applyFont="1" applyFill="1" applyBorder="1"/>
    <xf numFmtId="43" fontId="0" fillId="0" borderId="31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40" customWidth="1"/>
    <col min="2" max="2" width="17.28515625" style="41" customWidth="1"/>
    <col min="3" max="3" width="16.7109375" style="41" customWidth="1"/>
    <col min="4" max="4" width="20.5703125" style="41" customWidth="1"/>
    <col min="5" max="5" width="20.85546875" style="42" customWidth="1"/>
    <col min="6" max="6" width="17.42578125" style="41" customWidth="1"/>
    <col min="7" max="7" width="16.42578125" style="41" customWidth="1"/>
    <col min="8" max="8" width="13.7109375" style="43" customWidth="1"/>
    <col min="9" max="9" width="61.28515625" style="44" customWidth="1"/>
    <col min="10" max="15" width="16.7109375" style="44" customWidth="1"/>
    <col min="16" max="16" width="11.42578125" style="43"/>
    <col min="17" max="17" width="57.42578125" style="53" customWidth="1"/>
    <col min="18" max="18" width="17.7109375" style="45" customWidth="1"/>
    <col min="19" max="19" width="17.7109375" style="54" customWidth="1"/>
    <col min="20" max="23" width="17.7109375" style="45" customWidth="1"/>
    <col min="24" max="24" width="11.42578125" style="43"/>
    <col min="25" max="25" width="43" style="40" customWidth="1"/>
    <col min="26" max="26" width="21.7109375" style="45" customWidth="1"/>
    <col min="27" max="31" width="17.28515625" style="45" customWidth="1"/>
    <col min="32" max="32" width="11.42578125" style="43"/>
    <col min="33" max="33" width="43" style="40" customWidth="1"/>
    <col min="34" max="34" width="21.7109375" style="45" customWidth="1"/>
    <col min="35" max="39" width="18.5703125" style="45" customWidth="1"/>
    <col min="40" max="40" width="11.42578125" style="43"/>
    <col min="41" max="41" width="46.42578125" style="40" customWidth="1"/>
    <col min="42" max="42" width="18.28515625" style="45" customWidth="1"/>
    <col min="43" max="47" width="14.140625" style="45" customWidth="1"/>
    <col min="48" max="48" width="11.42578125" style="43"/>
    <col min="49" max="49" width="46.28515625" style="45" customWidth="1"/>
    <col min="50" max="51" width="16.85546875" style="45" customWidth="1"/>
    <col min="52" max="53" width="17.85546875" style="45" customWidth="1"/>
    <col min="54" max="55" width="16.85546875" style="45" customWidth="1"/>
    <col min="56" max="56" width="39.85546875" style="45" customWidth="1"/>
    <col min="57" max="58" width="16.85546875" style="45" bestFit="1" customWidth="1"/>
    <col min="59" max="60" width="17.85546875" style="45" bestFit="1" customWidth="1"/>
    <col min="61" max="62" width="16.85546875" style="45" bestFit="1" customWidth="1"/>
    <col min="63" max="16384" width="11.42578125" style="45"/>
  </cols>
  <sheetData>
    <row r="1" spans="1:62" x14ac:dyDescent="0.2">
      <c r="Q1" s="44"/>
      <c r="R1" s="44"/>
      <c r="S1" s="44"/>
      <c r="T1" s="44"/>
      <c r="U1" s="44"/>
      <c r="V1" s="44"/>
      <c r="W1" s="44"/>
    </row>
    <row r="2" spans="1:62" x14ac:dyDescent="0.2">
      <c r="A2" s="46" t="s">
        <v>1</v>
      </c>
      <c r="I2" s="47" t="s">
        <v>1</v>
      </c>
      <c r="J2" s="47"/>
      <c r="K2" s="47"/>
      <c r="L2" s="47"/>
      <c r="M2" s="47"/>
      <c r="N2" s="47"/>
      <c r="O2" s="47"/>
      <c r="Q2" s="47" t="s">
        <v>1</v>
      </c>
      <c r="R2" s="47"/>
      <c r="S2" s="47"/>
      <c r="T2" s="47"/>
      <c r="U2" s="47"/>
      <c r="V2" s="47"/>
      <c r="W2" s="47"/>
      <c r="Y2" s="2" t="s">
        <v>1</v>
      </c>
      <c r="AG2" s="2" t="s">
        <v>1</v>
      </c>
      <c r="AO2" s="2" t="s">
        <v>1</v>
      </c>
    </row>
    <row r="3" spans="1:62" x14ac:dyDescent="0.2">
      <c r="A3" s="46" t="s">
        <v>50</v>
      </c>
      <c r="I3" s="47" t="s">
        <v>51</v>
      </c>
      <c r="J3" s="47"/>
      <c r="K3" s="47"/>
      <c r="L3" s="47"/>
      <c r="M3" s="47"/>
      <c r="N3" s="47"/>
      <c r="O3" s="47"/>
      <c r="Q3" s="47" t="s">
        <v>51</v>
      </c>
      <c r="R3" s="47"/>
      <c r="S3" s="47"/>
      <c r="T3" s="47"/>
      <c r="U3" s="47"/>
      <c r="V3" s="47"/>
      <c r="W3" s="47"/>
      <c r="Y3" s="2" t="s">
        <v>52</v>
      </c>
      <c r="AG3" s="2" t="s">
        <v>52</v>
      </c>
      <c r="AO3" s="2" t="s">
        <v>52</v>
      </c>
      <c r="AW3" s="45" t="s">
        <v>1</v>
      </c>
      <c r="BD3" s="45" t="s">
        <v>1</v>
      </c>
    </row>
    <row r="4" spans="1:62" x14ac:dyDescent="0.2">
      <c r="A4" s="46" t="s">
        <v>53</v>
      </c>
      <c r="I4" s="47" t="s">
        <v>54</v>
      </c>
      <c r="J4" s="47"/>
      <c r="K4" s="47"/>
      <c r="L4" s="47"/>
      <c r="M4" s="47"/>
      <c r="N4" s="47"/>
      <c r="O4" s="47"/>
      <c r="Q4" s="47" t="s">
        <v>55</v>
      </c>
      <c r="R4" s="47"/>
      <c r="S4" s="47"/>
      <c r="T4" s="47"/>
      <c r="U4" s="47"/>
      <c r="V4" s="47"/>
      <c r="W4" s="47"/>
      <c r="Y4" s="2" t="s">
        <v>56</v>
      </c>
      <c r="AG4" s="2" t="s">
        <v>57</v>
      </c>
      <c r="AO4" s="2" t="s">
        <v>58</v>
      </c>
      <c r="AW4" s="45" t="s">
        <v>51</v>
      </c>
      <c r="BD4" s="45" t="s">
        <v>229</v>
      </c>
    </row>
    <row r="5" spans="1:62" x14ac:dyDescent="0.2">
      <c r="A5" s="46" t="s">
        <v>59</v>
      </c>
      <c r="Q5" s="44"/>
      <c r="R5" s="44"/>
      <c r="S5" s="44"/>
      <c r="T5" s="44"/>
      <c r="U5" s="44"/>
      <c r="V5" s="44"/>
      <c r="W5" s="44"/>
      <c r="AW5" s="45" t="s">
        <v>231</v>
      </c>
      <c r="BD5" s="45" t="s">
        <v>230</v>
      </c>
    </row>
    <row r="6" spans="1:62" x14ac:dyDescent="0.2">
      <c r="A6" s="46" t="s">
        <v>60</v>
      </c>
      <c r="B6" s="48" t="s">
        <v>61</v>
      </c>
      <c r="D6" s="48" t="s">
        <v>62</v>
      </c>
      <c r="F6" s="48" t="s">
        <v>63</v>
      </c>
      <c r="I6" s="49" t="s">
        <v>60</v>
      </c>
      <c r="J6" s="263" t="s">
        <v>61</v>
      </c>
      <c r="K6" s="263"/>
      <c r="L6" s="263" t="s">
        <v>62</v>
      </c>
      <c r="M6" s="263"/>
      <c r="N6" s="263" t="s">
        <v>63</v>
      </c>
      <c r="O6" s="263"/>
      <c r="Q6" s="49" t="s">
        <v>60</v>
      </c>
      <c r="R6" s="263" t="s">
        <v>61</v>
      </c>
      <c r="S6" s="263"/>
      <c r="T6" s="263" t="s">
        <v>62</v>
      </c>
      <c r="U6" s="263"/>
      <c r="V6" s="263" t="s">
        <v>63</v>
      </c>
      <c r="W6" s="263"/>
      <c r="Y6" s="50"/>
      <c r="Z6" s="263" t="s">
        <v>61</v>
      </c>
      <c r="AA6" s="263"/>
      <c r="AB6" s="263" t="s">
        <v>62</v>
      </c>
      <c r="AC6" s="263"/>
      <c r="AD6" s="263" t="s">
        <v>63</v>
      </c>
      <c r="AE6" s="263"/>
      <c r="AG6" s="50"/>
      <c r="AH6" s="263" t="s">
        <v>61</v>
      </c>
      <c r="AI6" s="263"/>
      <c r="AJ6" s="263" t="s">
        <v>62</v>
      </c>
      <c r="AK6" s="263"/>
      <c r="AL6" s="263" t="s">
        <v>63</v>
      </c>
      <c r="AM6" s="263"/>
      <c r="AO6" s="51"/>
      <c r="AP6" s="263" t="s">
        <v>61</v>
      </c>
      <c r="AQ6" s="263"/>
      <c r="AR6" s="263" t="s">
        <v>62</v>
      </c>
      <c r="AS6" s="263"/>
      <c r="AT6" s="263" t="s">
        <v>63</v>
      </c>
      <c r="AU6" s="263"/>
    </row>
    <row r="7" spans="1:62" x14ac:dyDescent="0.2">
      <c r="B7" s="48" t="s">
        <v>64</v>
      </c>
      <c r="C7" s="48" t="s">
        <v>65</v>
      </c>
      <c r="D7" s="48" t="s">
        <v>64</v>
      </c>
      <c r="E7" s="52" t="s">
        <v>65</v>
      </c>
      <c r="F7" s="48" t="s">
        <v>64</v>
      </c>
      <c r="G7" s="48" t="s">
        <v>65</v>
      </c>
      <c r="I7" s="45"/>
      <c r="J7" s="39" t="s">
        <v>64</v>
      </c>
      <c r="K7" s="39" t="s">
        <v>65</v>
      </c>
      <c r="L7" s="39" t="s">
        <v>64</v>
      </c>
      <c r="M7" s="39" t="s">
        <v>65</v>
      </c>
      <c r="N7" s="39" t="s">
        <v>64</v>
      </c>
      <c r="O7" s="39" t="s">
        <v>65</v>
      </c>
      <c r="Q7" s="45"/>
      <c r="R7" s="39" t="s">
        <v>64</v>
      </c>
      <c r="S7" s="39" t="s">
        <v>65</v>
      </c>
      <c r="T7" s="39" t="s">
        <v>64</v>
      </c>
      <c r="U7" s="39" t="s">
        <v>65</v>
      </c>
      <c r="V7" s="39" t="s">
        <v>64</v>
      </c>
      <c r="W7" s="39" t="s">
        <v>65</v>
      </c>
      <c r="Y7" s="3" t="s">
        <v>60</v>
      </c>
      <c r="Z7" s="39" t="s">
        <v>64</v>
      </c>
      <c r="AA7" s="39" t="s">
        <v>65</v>
      </c>
      <c r="AB7" s="39" t="s">
        <v>64</v>
      </c>
      <c r="AC7" s="39" t="s">
        <v>65</v>
      </c>
      <c r="AD7" s="39" t="s">
        <v>64</v>
      </c>
      <c r="AE7" s="39" t="s">
        <v>65</v>
      </c>
      <c r="AG7" s="3" t="s">
        <v>60</v>
      </c>
      <c r="AH7" s="39" t="s">
        <v>64</v>
      </c>
      <c r="AI7" s="39" t="s">
        <v>65</v>
      </c>
      <c r="AJ7" s="39" t="s">
        <v>64</v>
      </c>
      <c r="AK7" s="39" t="s">
        <v>65</v>
      </c>
      <c r="AL7" s="39" t="s">
        <v>64</v>
      </c>
      <c r="AM7" s="39" t="s">
        <v>65</v>
      </c>
      <c r="AO7" s="4" t="s">
        <v>60</v>
      </c>
      <c r="AP7" s="39" t="s">
        <v>64</v>
      </c>
      <c r="AQ7" s="39" t="s">
        <v>65</v>
      </c>
      <c r="AR7" s="39" t="s">
        <v>64</v>
      </c>
      <c r="AS7" s="39" t="s">
        <v>65</v>
      </c>
      <c r="AT7" s="39" t="s">
        <v>64</v>
      </c>
      <c r="AU7" s="39" t="s">
        <v>65</v>
      </c>
      <c r="AW7" s="45" t="s">
        <v>60</v>
      </c>
      <c r="AX7" s="45" t="s">
        <v>61</v>
      </c>
      <c r="AZ7" s="45" t="s">
        <v>62</v>
      </c>
      <c r="BB7" s="45" t="s">
        <v>63</v>
      </c>
      <c r="BE7" s="45" t="s">
        <v>61</v>
      </c>
      <c r="BG7" s="45" t="s">
        <v>62</v>
      </c>
      <c r="BI7" s="45" t="s">
        <v>63</v>
      </c>
    </row>
    <row r="8" spans="1:62" x14ac:dyDescent="0.2">
      <c r="I8" s="45"/>
      <c r="J8" s="39"/>
      <c r="K8" s="39"/>
      <c r="L8" s="39"/>
      <c r="M8" s="39"/>
      <c r="N8" s="39"/>
      <c r="O8" s="39"/>
      <c r="Q8" s="45"/>
      <c r="R8" s="39"/>
      <c r="S8" s="39"/>
      <c r="T8" s="39"/>
      <c r="U8" s="39"/>
      <c r="V8" s="39"/>
      <c r="W8" s="39"/>
      <c r="Y8" s="3"/>
      <c r="Z8" s="39"/>
      <c r="AA8" s="39"/>
      <c r="AB8" s="39"/>
      <c r="AC8" s="39"/>
      <c r="AD8" s="39"/>
      <c r="AE8" s="39"/>
      <c r="AG8" s="3"/>
      <c r="AH8" s="39"/>
      <c r="AI8" s="39"/>
      <c r="AJ8" s="39"/>
      <c r="AK8" s="39"/>
      <c r="AL8" s="39"/>
      <c r="AM8" s="39"/>
      <c r="AO8" s="4"/>
      <c r="AP8" s="39"/>
      <c r="AQ8" s="39"/>
      <c r="AR8" s="39"/>
      <c r="AS8" s="39"/>
      <c r="AT8" s="39"/>
      <c r="AU8" s="39"/>
      <c r="AX8" s="45" t="s">
        <v>64</v>
      </c>
      <c r="AY8" s="45" t="s">
        <v>65</v>
      </c>
      <c r="AZ8" s="45" t="s">
        <v>64</v>
      </c>
      <c r="BA8" s="45" t="s">
        <v>65</v>
      </c>
      <c r="BB8" s="45" t="s">
        <v>64</v>
      </c>
      <c r="BC8" s="45" t="s">
        <v>65</v>
      </c>
      <c r="BD8" s="45" t="s">
        <v>60</v>
      </c>
      <c r="BE8" s="45" t="s">
        <v>64</v>
      </c>
      <c r="BF8" s="45" t="s">
        <v>65</v>
      </c>
      <c r="BG8" s="45" t="s">
        <v>64</v>
      </c>
      <c r="BH8" s="45" t="s">
        <v>65</v>
      </c>
      <c r="BI8" s="45" t="s">
        <v>64</v>
      </c>
      <c r="BJ8" s="45" t="s">
        <v>65</v>
      </c>
    </row>
    <row r="9" spans="1:62" x14ac:dyDescent="0.2">
      <c r="A9" s="46" t="s">
        <v>66</v>
      </c>
      <c r="B9" s="48">
        <v>236100</v>
      </c>
      <c r="D9" s="48">
        <v>2551132.25</v>
      </c>
      <c r="E9" s="52">
        <v>2550132.25</v>
      </c>
      <c r="F9" s="48">
        <v>237100</v>
      </c>
      <c r="H9" s="43">
        <f>+F9-AD9</f>
        <v>0</v>
      </c>
      <c r="I9" s="46" t="s">
        <v>67</v>
      </c>
      <c r="J9" s="46">
        <v>236100</v>
      </c>
      <c r="K9" s="46"/>
      <c r="L9" s="46">
        <v>1029932.68</v>
      </c>
      <c r="M9" s="46">
        <v>550288.03</v>
      </c>
      <c r="N9" s="46">
        <v>715744.65</v>
      </c>
      <c r="O9" s="46"/>
      <c r="Q9" s="53" t="s">
        <v>67</v>
      </c>
      <c r="R9" s="45">
        <v>715744.65</v>
      </c>
      <c r="T9" s="45">
        <v>1144766.6200000001</v>
      </c>
      <c r="U9" s="45">
        <v>623411.27</v>
      </c>
      <c r="V9" s="45">
        <v>237100</v>
      </c>
      <c r="X9" s="43">
        <f>+R9-N9</f>
        <v>0</v>
      </c>
      <c r="Y9" s="5" t="s">
        <v>67</v>
      </c>
      <c r="Z9" s="6">
        <v>237100</v>
      </c>
      <c r="AB9" s="6">
        <v>376432.95</v>
      </c>
      <c r="AC9" s="6">
        <v>376432.95</v>
      </c>
      <c r="AD9" s="6">
        <v>237100</v>
      </c>
      <c r="AF9" s="43">
        <f>+Z9-V9</f>
        <v>0</v>
      </c>
      <c r="AG9" s="5" t="s">
        <v>67</v>
      </c>
      <c r="AH9" s="6">
        <v>237100</v>
      </c>
      <c r="AJ9" s="6">
        <v>465619.89</v>
      </c>
      <c r="AK9" s="6">
        <v>465619.89</v>
      </c>
      <c r="AL9" s="6">
        <v>237100</v>
      </c>
      <c r="AN9" s="43">
        <f>+AH9-AD9</f>
        <v>0</v>
      </c>
      <c r="AO9" s="5" t="s">
        <v>67</v>
      </c>
      <c r="AP9" s="6">
        <v>237100</v>
      </c>
      <c r="AR9" s="6">
        <v>269097.44</v>
      </c>
      <c r="AS9" s="6">
        <v>269097.44</v>
      </c>
      <c r="AT9" s="6">
        <v>237100</v>
      </c>
      <c r="AV9" s="43">
        <f>+AP9-AL9</f>
        <v>0</v>
      </c>
      <c r="AW9" s="45" t="s">
        <v>67</v>
      </c>
      <c r="AX9" s="45">
        <v>237100</v>
      </c>
      <c r="AZ9" s="45">
        <v>846904.03</v>
      </c>
      <c r="BA9" s="45">
        <v>845904.03</v>
      </c>
      <c r="BB9" s="45">
        <v>238100</v>
      </c>
      <c r="BD9" s="45" t="s">
        <v>67</v>
      </c>
      <c r="BE9" s="45">
        <v>238100</v>
      </c>
      <c r="BG9" s="45">
        <v>1084433.1399999999</v>
      </c>
      <c r="BH9" s="45">
        <v>1208960.7</v>
      </c>
      <c r="BI9" s="45">
        <v>113572.44</v>
      </c>
    </row>
    <row r="10" spans="1:62" x14ac:dyDescent="0.2">
      <c r="A10" s="46" t="s">
        <v>68</v>
      </c>
      <c r="B10" s="48">
        <v>59867934.270000003</v>
      </c>
      <c r="D10" s="48">
        <v>5511003057.6300001</v>
      </c>
      <c r="E10" s="52">
        <v>5482589041.2600002</v>
      </c>
      <c r="F10" s="48">
        <v>88281950.640000001</v>
      </c>
      <c r="H10" s="43">
        <f t="shared" ref="H10:H33" si="0">+F10-AD10</f>
        <v>0</v>
      </c>
      <c r="I10" s="46" t="s">
        <v>68</v>
      </c>
      <c r="J10" s="46">
        <v>59867934.270000003</v>
      </c>
      <c r="K10" s="46"/>
      <c r="L10" s="46">
        <v>831713593.80999994</v>
      </c>
      <c r="M10" s="46">
        <v>782889525.97000003</v>
      </c>
      <c r="N10" s="46">
        <v>108692002.11</v>
      </c>
      <c r="O10" s="46"/>
      <c r="Q10" s="55" t="s">
        <v>68</v>
      </c>
      <c r="R10" s="45">
        <v>108692002.11</v>
      </c>
      <c r="T10" s="45">
        <v>1571772575</v>
      </c>
      <c r="U10" s="45">
        <v>1546276485.3299999</v>
      </c>
      <c r="V10" s="45">
        <v>134188091.78</v>
      </c>
      <c r="X10" s="43">
        <f t="shared" ref="X10:X64" si="1">+R10-N10</f>
        <v>0</v>
      </c>
      <c r="Y10" s="40" t="s">
        <v>68</v>
      </c>
      <c r="Z10" s="6">
        <v>134188091.78</v>
      </c>
      <c r="AB10" s="6">
        <v>3107516888.8200002</v>
      </c>
      <c r="AC10" s="6">
        <v>3153423029.96</v>
      </c>
      <c r="AD10" s="6">
        <v>88281950.640000001</v>
      </c>
      <c r="AF10" s="43">
        <f t="shared" ref="AF10:AF64" si="2">+Z10-V10</f>
        <v>0</v>
      </c>
      <c r="AG10" s="40" t="s">
        <v>68</v>
      </c>
      <c r="AH10" s="6">
        <v>88281950.640000001</v>
      </c>
      <c r="AJ10" s="6">
        <v>2234312997.4400001</v>
      </c>
      <c r="AK10" s="6">
        <v>2244096788.6100001</v>
      </c>
      <c r="AL10" s="6">
        <v>78498159.469999999</v>
      </c>
      <c r="AN10" s="43">
        <f t="shared" ref="AN10:AN64" si="3">+AH10-AD10</f>
        <v>0</v>
      </c>
      <c r="AO10" s="5" t="s">
        <v>68</v>
      </c>
      <c r="AP10" s="6">
        <v>78498159.469999999</v>
      </c>
      <c r="AR10" s="6">
        <v>2205658879.8499999</v>
      </c>
      <c r="AS10" s="6">
        <v>2169644502.3400002</v>
      </c>
      <c r="AT10" s="6">
        <v>114512536.98</v>
      </c>
      <c r="AV10" s="43">
        <f t="shared" ref="AV10:AV63" si="4">+AP10-AL10</f>
        <v>0</v>
      </c>
      <c r="AW10" s="45" t="s">
        <v>211</v>
      </c>
      <c r="AX10" s="45">
        <v>107201324.81999999</v>
      </c>
      <c r="AZ10" s="45">
        <v>7761562793.8500004</v>
      </c>
      <c r="BA10" s="45">
        <v>7692329780.0299997</v>
      </c>
      <c r="BB10" s="45">
        <v>176434338.63999999</v>
      </c>
      <c r="BD10" s="45" t="s">
        <v>218</v>
      </c>
      <c r="BE10" s="45">
        <v>176434338.63999999</v>
      </c>
      <c r="BG10" s="45">
        <v>6745874087.04</v>
      </c>
      <c r="BH10" s="45">
        <v>6861641563.1800003</v>
      </c>
      <c r="BI10" s="45">
        <v>60666862.5</v>
      </c>
    </row>
    <row r="11" spans="1:62" x14ac:dyDescent="0.2">
      <c r="A11" s="46" t="s">
        <v>69</v>
      </c>
      <c r="B11" s="48">
        <v>4362999.3499999996</v>
      </c>
      <c r="D11" s="48">
        <v>4960000023.8299999</v>
      </c>
      <c r="E11" s="52">
        <v>4830335601.0900002</v>
      </c>
      <c r="F11" s="48">
        <v>134027422.09</v>
      </c>
      <c r="H11" s="43">
        <f t="shared" si="0"/>
        <v>0</v>
      </c>
      <c r="I11" s="46" t="s">
        <v>70</v>
      </c>
      <c r="J11" s="46">
        <v>4362999.3499999996</v>
      </c>
      <c r="K11" s="46"/>
      <c r="L11" s="46">
        <v>612860081.02999997</v>
      </c>
      <c r="M11" s="46">
        <v>574222269.76999998</v>
      </c>
      <c r="N11" s="46">
        <v>43000810.609999999</v>
      </c>
      <c r="O11" s="46"/>
      <c r="Q11" s="55" t="s">
        <v>69</v>
      </c>
      <c r="R11" s="45">
        <v>43000810.609999999</v>
      </c>
      <c r="T11" s="45">
        <v>1422055350.22</v>
      </c>
      <c r="U11" s="45">
        <v>1380022080.22</v>
      </c>
      <c r="V11" s="45">
        <v>85034080.609999999</v>
      </c>
      <c r="X11" s="43">
        <f t="shared" si="1"/>
        <v>0</v>
      </c>
      <c r="Y11" s="5" t="s">
        <v>69</v>
      </c>
      <c r="Z11" s="6">
        <v>85034080.609999999</v>
      </c>
      <c r="AB11" s="6">
        <v>2925084592.5799999</v>
      </c>
      <c r="AC11" s="6">
        <v>2876091251.0999999</v>
      </c>
      <c r="AD11" s="6">
        <v>134027422.09</v>
      </c>
      <c r="AF11" s="43">
        <f t="shared" si="2"/>
        <v>0</v>
      </c>
      <c r="AG11" s="5" t="s">
        <v>69</v>
      </c>
      <c r="AH11" s="6">
        <v>134027422.09</v>
      </c>
      <c r="AJ11" s="6">
        <v>2067507568.95</v>
      </c>
      <c r="AK11" s="6">
        <v>2086957340.2</v>
      </c>
      <c r="AL11" s="6">
        <v>114577650.84</v>
      </c>
      <c r="AN11" s="43">
        <f t="shared" si="3"/>
        <v>0</v>
      </c>
      <c r="AO11" s="5" t="s">
        <v>70</v>
      </c>
      <c r="AP11" s="6">
        <v>114577650.84</v>
      </c>
      <c r="AR11" s="6">
        <v>1959861305.54</v>
      </c>
      <c r="AS11" s="6">
        <v>1967117988.8499999</v>
      </c>
      <c r="AT11" s="6">
        <v>107320967.53</v>
      </c>
      <c r="AV11" s="43">
        <f t="shared" si="4"/>
        <v>0</v>
      </c>
      <c r="AW11" s="45" t="s">
        <v>69</v>
      </c>
      <c r="AX11" s="45">
        <v>129587438.73</v>
      </c>
      <c r="AZ11" s="45">
        <v>7044188080.5299997</v>
      </c>
      <c r="BA11" s="45">
        <v>7121047020.6000004</v>
      </c>
      <c r="BB11" s="45">
        <v>52728498.659999996</v>
      </c>
      <c r="BD11" s="45" t="s">
        <v>69</v>
      </c>
      <c r="BE11" s="45">
        <v>52728498.659999996</v>
      </c>
      <c r="BG11" s="45">
        <v>5935869480.0500002</v>
      </c>
      <c r="BH11" s="45">
        <v>5984319953.4399996</v>
      </c>
      <c r="BI11" s="45">
        <v>4278025.2699999996</v>
      </c>
    </row>
    <row r="12" spans="1:62" ht="22.5" x14ac:dyDescent="0.2">
      <c r="A12" s="46" t="s">
        <v>71</v>
      </c>
      <c r="B12" s="48">
        <v>45755</v>
      </c>
      <c r="D12" s="48">
        <v>500000</v>
      </c>
      <c r="F12" s="48">
        <v>545755</v>
      </c>
      <c r="H12" s="43">
        <f t="shared" si="0"/>
        <v>0</v>
      </c>
      <c r="I12" s="46" t="s">
        <v>72</v>
      </c>
      <c r="J12" s="46">
        <v>45755</v>
      </c>
      <c r="K12" s="46"/>
      <c r="L12" s="46">
        <v>500000</v>
      </c>
      <c r="M12" s="46"/>
      <c r="N12" s="46">
        <v>545755</v>
      </c>
      <c r="O12" s="46"/>
      <c r="Q12" s="55" t="s">
        <v>72</v>
      </c>
      <c r="R12" s="45">
        <v>545755</v>
      </c>
      <c r="T12" s="45">
        <v>0</v>
      </c>
      <c r="V12" s="45">
        <v>545755</v>
      </c>
      <c r="X12" s="43">
        <f t="shared" si="1"/>
        <v>0</v>
      </c>
      <c r="Y12" s="5" t="s">
        <v>72</v>
      </c>
      <c r="Z12" s="6">
        <v>545755</v>
      </c>
      <c r="AB12" s="6">
        <v>0</v>
      </c>
      <c r="AD12" s="6">
        <v>545755</v>
      </c>
      <c r="AF12" s="43">
        <f t="shared" si="2"/>
        <v>0</v>
      </c>
      <c r="AG12" s="5" t="s">
        <v>71</v>
      </c>
      <c r="AH12" s="6">
        <v>545755</v>
      </c>
      <c r="AJ12" s="6">
        <v>0</v>
      </c>
      <c r="AL12" s="6">
        <v>545755</v>
      </c>
      <c r="AN12" s="43">
        <f t="shared" si="3"/>
        <v>0</v>
      </c>
      <c r="AO12" s="5" t="s">
        <v>72</v>
      </c>
      <c r="AP12" s="6">
        <v>545755</v>
      </c>
      <c r="AR12" s="6">
        <v>0</v>
      </c>
      <c r="AT12" s="6">
        <v>545755</v>
      </c>
      <c r="AV12" s="43">
        <f t="shared" si="4"/>
        <v>0</v>
      </c>
      <c r="AW12" s="45" t="s">
        <v>72</v>
      </c>
      <c r="AX12" s="45">
        <v>545755</v>
      </c>
      <c r="AZ12" s="45">
        <v>0</v>
      </c>
      <c r="BB12" s="45">
        <v>545755</v>
      </c>
      <c r="BD12" s="45" t="s">
        <v>71</v>
      </c>
      <c r="BE12" s="45">
        <v>545755</v>
      </c>
      <c r="BG12" s="45">
        <v>0</v>
      </c>
      <c r="BH12" s="45">
        <v>408325.97</v>
      </c>
      <c r="BI12" s="45">
        <v>137429.03</v>
      </c>
    </row>
    <row r="13" spans="1:62" x14ac:dyDescent="0.2">
      <c r="A13" s="46" t="s">
        <v>73</v>
      </c>
      <c r="B13" s="48">
        <v>36464573.280000001</v>
      </c>
      <c r="D13" s="48">
        <v>87665120.469999999</v>
      </c>
      <c r="E13" s="52">
        <v>120413597.14</v>
      </c>
      <c r="F13" s="48">
        <v>3716096.61</v>
      </c>
      <c r="H13" s="43">
        <f t="shared" si="0"/>
        <v>0</v>
      </c>
      <c r="I13" s="46" t="s">
        <v>73</v>
      </c>
      <c r="J13" s="46">
        <v>36464573.280000001</v>
      </c>
      <c r="K13" s="46"/>
      <c r="L13" s="46">
        <v>25273060.16</v>
      </c>
      <c r="M13" s="46">
        <v>61217085.950000003</v>
      </c>
      <c r="N13" s="46">
        <v>520547.49</v>
      </c>
      <c r="O13" s="46"/>
      <c r="Q13" s="55" t="s">
        <v>73</v>
      </c>
      <c r="R13" s="45">
        <v>520547.49</v>
      </c>
      <c r="T13" s="45">
        <v>35581836.100000001</v>
      </c>
      <c r="U13" s="45">
        <v>34385154.380000003</v>
      </c>
      <c r="V13" s="45">
        <v>1717229.21</v>
      </c>
      <c r="X13" s="43">
        <f t="shared" si="1"/>
        <v>0</v>
      </c>
      <c r="Y13" s="5" t="s">
        <v>73</v>
      </c>
      <c r="Z13" s="6">
        <v>1717229.21</v>
      </c>
      <c r="AB13" s="6">
        <v>26810224.210000001</v>
      </c>
      <c r="AC13" s="6">
        <v>24811356.809999999</v>
      </c>
      <c r="AD13" s="6">
        <v>3716096.61</v>
      </c>
      <c r="AF13" s="43">
        <f t="shared" si="2"/>
        <v>0</v>
      </c>
      <c r="AG13" s="5" t="s">
        <v>73</v>
      </c>
      <c r="AH13" s="6">
        <v>3716096.61</v>
      </c>
      <c r="AJ13" s="6">
        <v>46327356.270000003</v>
      </c>
      <c r="AK13" s="6">
        <v>3184382.21</v>
      </c>
      <c r="AL13" s="6">
        <v>46859070.670000002</v>
      </c>
      <c r="AN13" s="43">
        <f t="shared" si="3"/>
        <v>0</v>
      </c>
      <c r="AO13" s="5" t="s">
        <v>73</v>
      </c>
      <c r="AP13" s="6">
        <v>46859070.670000002</v>
      </c>
      <c r="AR13" s="6">
        <v>31248850.190000001</v>
      </c>
      <c r="AS13" s="6">
        <v>71690730.040000007</v>
      </c>
      <c r="AT13" s="6">
        <v>6417190.8200000003</v>
      </c>
      <c r="AV13" s="43">
        <f t="shared" si="4"/>
        <v>0</v>
      </c>
      <c r="AW13" s="45" t="s">
        <v>73</v>
      </c>
      <c r="AX13" s="45">
        <v>8653327.1500000004</v>
      </c>
      <c r="AZ13" s="45">
        <v>120319623.94</v>
      </c>
      <c r="BA13" s="45">
        <v>105289074.72</v>
      </c>
      <c r="BB13" s="45">
        <v>23683876.370000001</v>
      </c>
      <c r="BD13" s="45" t="s">
        <v>73</v>
      </c>
      <c r="BE13" s="45">
        <v>23683876.370000001</v>
      </c>
      <c r="BG13" s="45">
        <v>124646340.54000001</v>
      </c>
      <c r="BH13" s="45">
        <v>142867660.56</v>
      </c>
      <c r="BI13" s="45">
        <v>5462556.3499999996</v>
      </c>
    </row>
    <row r="14" spans="1:62" ht="22.5" x14ac:dyDescent="0.2">
      <c r="A14" s="46" t="s">
        <v>74</v>
      </c>
      <c r="B14" s="48">
        <v>2855391.91</v>
      </c>
      <c r="D14" s="48">
        <v>5801902.5199999996</v>
      </c>
      <c r="E14" s="52">
        <v>4389030.7</v>
      </c>
      <c r="F14" s="48">
        <v>4268263.7300000004</v>
      </c>
      <c r="H14" s="43">
        <f t="shared" si="0"/>
        <v>0</v>
      </c>
      <c r="I14" s="46" t="s">
        <v>74</v>
      </c>
      <c r="J14" s="46">
        <v>2855391.91</v>
      </c>
      <c r="K14" s="46"/>
      <c r="L14" s="46">
        <v>2312236.37</v>
      </c>
      <c r="M14" s="46">
        <v>1345953.12</v>
      </c>
      <c r="N14" s="46">
        <v>3821675.16</v>
      </c>
      <c r="O14" s="46"/>
      <c r="Q14" s="55" t="s">
        <v>74</v>
      </c>
      <c r="R14" s="45">
        <v>3821675.16</v>
      </c>
      <c r="T14" s="45">
        <v>1240473.55</v>
      </c>
      <c r="U14" s="45">
        <v>1278885.8700000001</v>
      </c>
      <c r="V14" s="45">
        <v>3783262.84</v>
      </c>
      <c r="X14" s="43">
        <f t="shared" si="1"/>
        <v>0</v>
      </c>
      <c r="Y14" s="5" t="s">
        <v>74</v>
      </c>
      <c r="Z14" s="6">
        <v>3783262.84</v>
      </c>
      <c r="AB14" s="6">
        <v>2249192.6</v>
      </c>
      <c r="AC14" s="6">
        <v>1764191.71</v>
      </c>
      <c r="AD14" s="6">
        <v>4268263.7300000004</v>
      </c>
      <c r="AF14" s="43">
        <f t="shared" si="2"/>
        <v>0</v>
      </c>
      <c r="AG14" s="5" t="s">
        <v>74</v>
      </c>
      <c r="AH14" s="6">
        <v>4268263.7300000004</v>
      </c>
      <c r="AJ14" s="6">
        <v>1239767.44</v>
      </c>
      <c r="AK14" s="6">
        <v>941279.83</v>
      </c>
      <c r="AL14" s="6">
        <v>4566751.34</v>
      </c>
      <c r="AN14" s="43">
        <f t="shared" si="3"/>
        <v>0</v>
      </c>
      <c r="AO14" s="5" t="s">
        <v>74</v>
      </c>
      <c r="AP14" s="6">
        <v>4566751.34</v>
      </c>
      <c r="AR14" s="6">
        <v>1370185.62</v>
      </c>
      <c r="AS14" s="6">
        <v>2149458.48</v>
      </c>
      <c r="AT14" s="6">
        <v>3787478.48</v>
      </c>
      <c r="AV14" s="43">
        <f t="shared" si="4"/>
        <v>0</v>
      </c>
      <c r="AW14" s="45" t="s">
        <v>74</v>
      </c>
      <c r="AX14" s="45">
        <v>2874243.19</v>
      </c>
      <c r="AZ14" s="45">
        <v>7924911.29</v>
      </c>
      <c r="BA14" s="45">
        <v>5280369.62</v>
      </c>
      <c r="BB14" s="45">
        <v>5518784.8600000003</v>
      </c>
      <c r="BD14" s="45" t="s">
        <v>74</v>
      </c>
      <c r="BE14" s="45">
        <v>5518784.8600000003</v>
      </c>
      <c r="BG14" s="45">
        <v>5482141.6799999997</v>
      </c>
      <c r="BH14" s="45">
        <v>7034338.6399999997</v>
      </c>
      <c r="BI14" s="45">
        <v>3966587.9</v>
      </c>
    </row>
    <row r="15" spans="1:62" x14ac:dyDescent="0.2">
      <c r="A15" s="46" t="s">
        <v>75</v>
      </c>
      <c r="B15" s="48">
        <v>2426818.77</v>
      </c>
      <c r="D15" s="48">
        <v>1529122.74</v>
      </c>
      <c r="E15" s="52">
        <v>1706442.3</v>
      </c>
      <c r="F15" s="48">
        <v>2249499.21</v>
      </c>
      <c r="H15" s="43">
        <f t="shared" si="0"/>
        <v>0</v>
      </c>
      <c r="I15" s="46" t="s">
        <v>76</v>
      </c>
      <c r="J15" s="46">
        <v>2426818.77</v>
      </c>
      <c r="K15" s="46"/>
      <c r="L15" s="46">
        <v>171469.37</v>
      </c>
      <c r="M15" s="46">
        <v>246088.75</v>
      </c>
      <c r="N15" s="46">
        <v>2352199.39</v>
      </c>
      <c r="O15" s="46"/>
      <c r="Q15" s="55" t="s">
        <v>75</v>
      </c>
      <c r="R15" s="45">
        <v>2352199.39</v>
      </c>
      <c r="T15" s="45">
        <v>1250991.67</v>
      </c>
      <c r="U15" s="45">
        <v>269349.59999999998</v>
      </c>
      <c r="V15" s="45">
        <v>3333841.46</v>
      </c>
      <c r="X15" s="43">
        <f t="shared" si="1"/>
        <v>0</v>
      </c>
      <c r="Y15" s="5" t="s">
        <v>75</v>
      </c>
      <c r="Z15" s="6">
        <v>3333841.46</v>
      </c>
      <c r="AB15" s="6">
        <v>106661.7</v>
      </c>
      <c r="AC15" s="6">
        <v>1191003.95</v>
      </c>
      <c r="AD15" s="6">
        <v>2249499.21</v>
      </c>
      <c r="AF15" s="43">
        <f t="shared" si="2"/>
        <v>0</v>
      </c>
      <c r="AG15" s="5" t="s">
        <v>77</v>
      </c>
      <c r="AH15" s="6">
        <v>2249499.21</v>
      </c>
      <c r="AJ15" s="6">
        <v>0</v>
      </c>
      <c r="AK15" s="6">
        <v>286388.12</v>
      </c>
      <c r="AL15" s="6">
        <v>1963111.09</v>
      </c>
      <c r="AN15" s="43">
        <f t="shared" si="3"/>
        <v>0</v>
      </c>
      <c r="AO15" s="5" t="s">
        <v>78</v>
      </c>
      <c r="AP15" s="6">
        <v>1963111.09</v>
      </c>
      <c r="AR15" s="6">
        <v>172109.82</v>
      </c>
      <c r="AS15" s="6">
        <v>242520.23</v>
      </c>
      <c r="AT15" s="6">
        <v>1892700.68</v>
      </c>
      <c r="AV15" s="43">
        <f t="shared" si="4"/>
        <v>0</v>
      </c>
      <c r="AW15" s="45" t="s">
        <v>212</v>
      </c>
      <c r="AX15" s="45">
        <v>2043040.23</v>
      </c>
      <c r="AZ15" s="45">
        <v>1191287.52</v>
      </c>
      <c r="BA15" s="45">
        <v>865475.59</v>
      </c>
      <c r="BB15" s="45">
        <v>2368852.16</v>
      </c>
      <c r="BD15" s="45" t="s">
        <v>75</v>
      </c>
      <c r="BE15" s="45">
        <v>2368852.16</v>
      </c>
      <c r="BG15" s="45">
        <v>1318818.7</v>
      </c>
      <c r="BH15" s="45">
        <v>936171.63</v>
      </c>
      <c r="BI15" s="45">
        <v>2751499.23</v>
      </c>
    </row>
    <row r="16" spans="1:62" ht="33.75" x14ac:dyDescent="0.2">
      <c r="A16" s="46" t="s">
        <v>79</v>
      </c>
      <c r="B16" s="48">
        <v>2114632.86</v>
      </c>
      <c r="D16" s="48">
        <v>0</v>
      </c>
      <c r="F16" s="48">
        <v>2114632.86</v>
      </c>
      <c r="H16" s="43">
        <f t="shared" si="0"/>
        <v>0</v>
      </c>
      <c r="I16" s="46" t="s">
        <v>80</v>
      </c>
      <c r="J16" s="46">
        <v>2114632.86</v>
      </c>
      <c r="K16" s="46"/>
      <c r="L16" s="46">
        <v>0</v>
      </c>
      <c r="M16" s="46"/>
      <c r="N16" s="46">
        <v>2114632.86</v>
      </c>
      <c r="O16" s="46"/>
      <c r="Q16" s="55" t="s">
        <v>81</v>
      </c>
      <c r="R16" s="45">
        <v>2114632.86</v>
      </c>
      <c r="T16" s="45">
        <v>0</v>
      </c>
      <c r="V16" s="45">
        <v>2114632.86</v>
      </c>
      <c r="X16" s="43">
        <f t="shared" si="1"/>
        <v>0</v>
      </c>
      <c r="Y16" s="5" t="s">
        <v>81</v>
      </c>
      <c r="Z16" s="6">
        <v>2114632.86</v>
      </c>
      <c r="AB16" s="6">
        <v>0</v>
      </c>
      <c r="AD16" s="6">
        <v>2114632.86</v>
      </c>
      <c r="AF16" s="43">
        <f t="shared" si="2"/>
        <v>0</v>
      </c>
      <c r="AG16" s="5" t="s">
        <v>82</v>
      </c>
      <c r="AH16" s="6">
        <v>2114632.86</v>
      </c>
      <c r="AJ16" s="6">
        <v>0</v>
      </c>
      <c r="AL16" s="6">
        <v>2114632.86</v>
      </c>
      <c r="AN16" s="43">
        <f t="shared" si="3"/>
        <v>0</v>
      </c>
      <c r="AO16" s="5" t="s">
        <v>80</v>
      </c>
      <c r="AP16" s="6">
        <v>2114632.86</v>
      </c>
      <c r="AR16" s="6">
        <v>0</v>
      </c>
      <c r="AT16" s="6">
        <v>2114632.86</v>
      </c>
      <c r="AV16" s="43">
        <f t="shared" si="4"/>
        <v>0</v>
      </c>
      <c r="AW16" s="45" t="s">
        <v>81</v>
      </c>
      <c r="AX16" s="45">
        <v>2114632.86</v>
      </c>
      <c r="AZ16" s="45">
        <v>0</v>
      </c>
      <c r="BB16" s="45">
        <v>2114632.86</v>
      </c>
      <c r="BD16" s="45" t="s">
        <v>80</v>
      </c>
      <c r="BE16" s="45">
        <v>2114632.86</v>
      </c>
      <c r="BG16" s="45">
        <v>0</v>
      </c>
      <c r="BI16" s="45">
        <v>2114632.86</v>
      </c>
    </row>
    <row r="17" spans="1:62" ht="22.5" x14ac:dyDescent="0.2">
      <c r="A17" s="46" t="s">
        <v>83</v>
      </c>
      <c r="B17" s="48">
        <v>222801.01</v>
      </c>
      <c r="D17" s="48">
        <v>67455.679999999993</v>
      </c>
      <c r="E17" s="52">
        <v>184540.69</v>
      </c>
      <c r="F17" s="48">
        <v>105716</v>
      </c>
      <c r="H17" s="43">
        <f t="shared" si="0"/>
        <v>0</v>
      </c>
      <c r="I17" s="46" t="s">
        <v>83</v>
      </c>
      <c r="J17" s="46">
        <v>222801.01</v>
      </c>
      <c r="K17" s="46"/>
      <c r="L17" s="46">
        <v>6840</v>
      </c>
      <c r="M17" s="46"/>
      <c r="N17" s="46">
        <v>229641.01</v>
      </c>
      <c r="O17" s="46"/>
      <c r="Q17" s="55" t="s">
        <v>84</v>
      </c>
      <c r="R17" s="45">
        <v>229641.01</v>
      </c>
      <c r="T17" s="45">
        <v>6925.68</v>
      </c>
      <c r="U17" s="45">
        <v>107615</v>
      </c>
      <c r="V17" s="45">
        <v>128951.69</v>
      </c>
      <c r="X17" s="43">
        <f t="shared" si="1"/>
        <v>0</v>
      </c>
      <c r="Y17" s="5" t="s">
        <v>84</v>
      </c>
      <c r="Z17" s="6">
        <v>128951.69</v>
      </c>
      <c r="AB17" s="6">
        <v>53690</v>
      </c>
      <c r="AC17" s="6">
        <v>76925.69</v>
      </c>
      <c r="AD17" s="6">
        <v>105716</v>
      </c>
      <c r="AF17" s="43">
        <f t="shared" si="2"/>
        <v>0</v>
      </c>
      <c r="AG17" s="5" t="s">
        <v>85</v>
      </c>
      <c r="AH17" s="6">
        <v>105716</v>
      </c>
      <c r="AJ17" s="6">
        <v>106200</v>
      </c>
      <c r="AK17" s="6">
        <v>53690</v>
      </c>
      <c r="AL17" s="6">
        <v>158226</v>
      </c>
      <c r="AN17" s="43">
        <f t="shared" si="3"/>
        <v>0</v>
      </c>
      <c r="AO17" s="5" t="s">
        <v>83</v>
      </c>
      <c r="AP17" s="6">
        <v>158226</v>
      </c>
      <c r="AR17" s="6">
        <v>0</v>
      </c>
      <c r="AS17" s="6">
        <v>158226</v>
      </c>
      <c r="AT17" s="6">
        <v>0</v>
      </c>
      <c r="AV17" s="43">
        <f t="shared" si="4"/>
        <v>0</v>
      </c>
      <c r="AW17" s="45" t="s">
        <v>84</v>
      </c>
      <c r="AX17" s="45">
        <v>610806.80000000005</v>
      </c>
      <c r="AZ17" s="45">
        <v>64200.639999999999</v>
      </c>
      <c r="BA17" s="45">
        <v>374689.48</v>
      </c>
      <c r="BB17" s="45">
        <v>300317.96000000002</v>
      </c>
      <c r="BD17" s="45" t="s">
        <v>83</v>
      </c>
      <c r="BE17" s="45">
        <v>300317.96000000002</v>
      </c>
      <c r="BG17" s="45">
        <v>153300.4</v>
      </c>
      <c r="BH17" s="45">
        <v>430153.36</v>
      </c>
      <c r="BI17" s="45">
        <v>23465</v>
      </c>
    </row>
    <row r="18" spans="1:62" ht="22.5" x14ac:dyDescent="0.2">
      <c r="A18" s="46" t="s">
        <v>86</v>
      </c>
      <c r="B18" s="48">
        <v>1979679.66</v>
      </c>
      <c r="D18" s="48">
        <v>4640416.0199999996</v>
      </c>
      <c r="E18" s="52">
        <v>4511091.78</v>
      </c>
      <c r="F18" s="48">
        <v>2109003.9</v>
      </c>
      <c r="H18" s="43">
        <f t="shared" si="0"/>
        <v>0</v>
      </c>
      <c r="I18" s="46" t="s">
        <v>86</v>
      </c>
      <c r="J18" s="46">
        <v>1979679.66</v>
      </c>
      <c r="K18" s="46"/>
      <c r="L18" s="46">
        <v>1402617.17</v>
      </c>
      <c r="M18" s="46">
        <v>1405751.48</v>
      </c>
      <c r="N18" s="46">
        <v>1976545.35</v>
      </c>
      <c r="O18" s="46"/>
      <c r="Q18" s="55" t="s">
        <v>86</v>
      </c>
      <c r="R18" s="45">
        <v>1976545.35</v>
      </c>
      <c r="T18" s="45">
        <v>1655410.93</v>
      </c>
      <c r="U18" s="45">
        <v>1549672.29</v>
      </c>
      <c r="V18" s="45">
        <v>2082283.99</v>
      </c>
      <c r="X18" s="43">
        <f t="shared" si="1"/>
        <v>0</v>
      </c>
      <c r="Y18" s="5" t="s">
        <v>86</v>
      </c>
      <c r="Z18" s="6">
        <v>2082283.99</v>
      </c>
      <c r="AB18" s="6">
        <v>1582387.92</v>
      </c>
      <c r="AC18" s="6">
        <v>1555668.01</v>
      </c>
      <c r="AD18" s="6">
        <v>2109003.9</v>
      </c>
      <c r="AF18" s="43">
        <f t="shared" si="2"/>
        <v>0</v>
      </c>
      <c r="AG18" s="5" t="s">
        <v>86</v>
      </c>
      <c r="AH18" s="6">
        <v>2109003.9</v>
      </c>
      <c r="AJ18" s="6">
        <v>1016200.38</v>
      </c>
      <c r="AK18" s="6">
        <v>1163968.24</v>
      </c>
      <c r="AL18" s="6">
        <v>1961236.04</v>
      </c>
      <c r="AN18" s="43">
        <f t="shared" si="3"/>
        <v>0</v>
      </c>
      <c r="AO18" s="5" t="s">
        <v>86</v>
      </c>
      <c r="AP18" s="6">
        <v>1961236.04</v>
      </c>
      <c r="AR18" s="6">
        <v>1464149.95</v>
      </c>
      <c r="AS18" s="6">
        <v>1329030.83</v>
      </c>
      <c r="AT18" s="6">
        <v>2096355.16</v>
      </c>
      <c r="AV18" s="43">
        <f t="shared" si="4"/>
        <v>0</v>
      </c>
      <c r="AW18" s="45" t="s">
        <v>86</v>
      </c>
      <c r="AX18" s="45">
        <v>1963965.73</v>
      </c>
      <c r="AZ18" s="45">
        <v>4302451.34</v>
      </c>
      <c r="BA18" s="45">
        <v>4198085.8099999996</v>
      </c>
      <c r="BB18" s="45">
        <v>2068331.26</v>
      </c>
      <c r="BD18" s="45" t="s">
        <v>86</v>
      </c>
      <c r="BE18" s="45">
        <v>2068331.26</v>
      </c>
      <c r="BG18" s="45">
        <v>3324051</v>
      </c>
      <c r="BH18" s="45">
        <v>3953947.11</v>
      </c>
      <c r="BI18" s="45">
        <v>1438435.15</v>
      </c>
    </row>
    <row r="19" spans="1:62" x14ac:dyDescent="0.2">
      <c r="A19" s="46"/>
      <c r="B19" s="48"/>
      <c r="D19" s="48"/>
      <c r="E19" s="52"/>
      <c r="F19" s="48"/>
      <c r="H19" s="43">
        <f t="shared" si="0"/>
        <v>0</v>
      </c>
      <c r="I19" s="46"/>
      <c r="J19" s="46"/>
      <c r="K19" s="46"/>
      <c r="L19" s="46"/>
      <c r="M19" s="46"/>
      <c r="N19" s="46"/>
      <c r="O19" s="46"/>
      <c r="Q19" s="55"/>
      <c r="X19" s="43">
        <f t="shared" si="1"/>
        <v>0</v>
      </c>
      <c r="Y19" s="5"/>
      <c r="Z19" s="6"/>
      <c r="AB19" s="6"/>
      <c r="AC19" s="6"/>
      <c r="AD19" s="6"/>
      <c r="AF19" s="43">
        <f t="shared" si="2"/>
        <v>0</v>
      </c>
      <c r="AG19" s="5"/>
      <c r="AH19" s="6"/>
      <c r="AJ19" s="6"/>
      <c r="AK19" s="6"/>
      <c r="AL19" s="6"/>
      <c r="AN19" s="43">
        <f t="shared" si="3"/>
        <v>0</v>
      </c>
      <c r="AO19" s="5"/>
      <c r="AP19" s="6"/>
      <c r="AR19" s="6"/>
      <c r="AS19" s="6"/>
      <c r="AT19" s="6"/>
      <c r="AV19" s="43">
        <f t="shared" si="4"/>
        <v>0</v>
      </c>
      <c r="AW19" s="45" t="s">
        <v>87</v>
      </c>
      <c r="AX19" s="45">
        <v>337320457.14999998</v>
      </c>
      <c r="AZ19" s="45">
        <v>226421292.88</v>
      </c>
      <c r="BB19" s="45">
        <v>563741750.02999997</v>
      </c>
      <c r="BD19" s="45" t="s">
        <v>87</v>
      </c>
      <c r="BE19" s="45">
        <v>563741750.02999997</v>
      </c>
      <c r="BG19" s="45">
        <v>42540075.840000004</v>
      </c>
      <c r="BI19" s="45">
        <v>606281825.87</v>
      </c>
    </row>
    <row r="20" spans="1:62" x14ac:dyDescent="0.2">
      <c r="A20" s="46"/>
      <c r="B20" s="48"/>
      <c r="D20" s="48"/>
      <c r="E20" s="52"/>
      <c r="F20" s="48"/>
      <c r="H20" s="43">
        <f t="shared" si="0"/>
        <v>0</v>
      </c>
      <c r="I20" s="46"/>
      <c r="J20" s="46"/>
      <c r="K20" s="46"/>
      <c r="L20" s="46"/>
      <c r="M20" s="46"/>
      <c r="N20" s="46"/>
      <c r="O20" s="46"/>
      <c r="Q20" s="55"/>
      <c r="X20" s="43">
        <f t="shared" si="1"/>
        <v>0</v>
      </c>
      <c r="Y20" s="5"/>
      <c r="Z20" s="6"/>
      <c r="AB20" s="6"/>
      <c r="AC20" s="6"/>
      <c r="AD20" s="6"/>
      <c r="AF20" s="43">
        <f t="shared" si="2"/>
        <v>0</v>
      </c>
      <c r="AG20" s="5"/>
      <c r="AH20" s="6"/>
      <c r="AJ20" s="6"/>
      <c r="AK20" s="6"/>
      <c r="AL20" s="6"/>
      <c r="AN20" s="43">
        <f t="shared" si="3"/>
        <v>0</v>
      </c>
      <c r="AO20" s="5"/>
      <c r="AP20" s="6"/>
      <c r="AR20" s="6"/>
      <c r="AS20" s="6"/>
      <c r="AT20" s="6"/>
      <c r="AV20" s="43">
        <f t="shared" si="4"/>
        <v>0</v>
      </c>
      <c r="AW20" s="45" t="s">
        <v>88</v>
      </c>
      <c r="AX20" s="45">
        <v>262367497.80000001</v>
      </c>
      <c r="AZ20" s="45">
        <v>0</v>
      </c>
      <c r="BB20" s="45">
        <v>262367497.80000001</v>
      </c>
      <c r="BD20" s="45" t="s">
        <v>88</v>
      </c>
      <c r="BE20" s="45">
        <v>262367497.80000001</v>
      </c>
      <c r="BG20" s="45">
        <v>0</v>
      </c>
      <c r="BI20" s="45">
        <v>262367497.80000001</v>
      </c>
    </row>
    <row r="21" spans="1:62" x14ac:dyDescent="0.2">
      <c r="A21" s="46"/>
      <c r="B21" s="48"/>
      <c r="D21" s="48"/>
      <c r="E21" s="52"/>
      <c r="F21" s="48"/>
      <c r="H21" s="43">
        <f t="shared" si="0"/>
        <v>0</v>
      </c>
      <c r="I21" s="46"/>
      <c r="J21" s="46"/>
      <c r="K21" s="46"/>
      <c r="L21" s="46"/>
      <c r="M21" s="46"/>
      <c r="N21" s="46"/>
      <c r="O21" s="46"/>
      <c r="Q21" s="55"/>
      <c r="X21" s="43">
        <f t="shared" si="1"/>
        <v>0</v>
      </c>
      <c r="Y21" s="5"/>
      <c r="Z21" s="6"/>
      <c r="AB21" s="6"/>
      <c r="AC21" s="6"/>
      <c r="AD21" s="6"/>
      <c r="AF21" s="43">
        <f t="shared" si="2"/>
        <v>0</v>
      </c>
      <c r="AG21" s="5"/>
      <c r="AH21" s="6"/>
      <c r="AJ21" s="6"/>
      <c r="AK21" s="6"/>
      <c r="AL21" s="6"/>
      <c r="AN21" s="43">
        <f t="shared" si="3"/>
        <v>0</v>
      </c>
      <c r="AO21" s="5"/>
      <c r="AP21" s="6"/>
      <c r="AR21" s="6"/>
      <c r="AS21" s="6"/>
      <c r="AT21" s="6"/>
      <c r="AV21" s="43">
        <f t="shared" si="4"/>
        <v>0</v>
      </c>
      <c r="AW21" s="45" t="s">
        <v>89</v>
      </c>
      <c r="AX21" s="45">
        <v>88018671.700000003</v>
      </c>
      <c r="AZ21" s="45">
        <v>61994588.829999998</v>
      </c>
      <c r="BB21" s="45">
        <v>150013260.53</v>
      </c>
      <c r="BD21" s="45" t="s">
        <v>89</v>
      </c>
      <c r="BE21" s="45">
        <v>150013260.53</v>
      </c>
      <c r="BG21" s="45">
        <v>116962032.84</v>
      </c>
      <c r="BH21" s="45">
        <v>266975293.37</v>
      </c>
      <c r="BI21" s="45">
        <v>0</v>
      </c>
    </row>
    <row r="22" spans="1:62" x14ac:dyDescent="0.2">
      <c r="A22" s="46"/>
      <c r="B22" s="48"/>
      <c r="D22" s="48"/>
      <c r="E22" s="52"/>
      <c r="F22" s="48"/>
      <c r="H22" s="43">
        <f t="shared" si="0"/>
        <v>0</v>
      </c>
      <c r="I22" s="46"/>
      <c r="J22" s="46"/>
      <c r="K22" s="46"/>
      <c r="L22" s="46"/>
      <c r="M22" s="46"/>
      <c r="N22" s="46"/>
      <c r="O22" s="46"/>
      <c r="Q22" s="55"/>
      <c r="X22" s="43">
        <f t="shared" si="1"/>
        <v>0</v>
      </c>
      <c r="Y22" s="5"/>
      <c r="Z22" s="6"/>
      <c r="AB22" s="6"/>
      <c r="AC22" s="6"/>
      <c r="AD22" s="6"/>
      <c r="AF22" s="43">
        <f t="shared" si="2"/>
        <v>0</v>
      </c>
      <c r="AG22" s="5"/>
      <c r="AH22" s="6"/>
      <c r="AJ22" s="6"/>
      <c r="AK22" s="6"/>
      <c r="AL22" s="6"/>
      <c r="AN22" s="43">
        <f t="shared" si="3"/>
        <v>0</v>
      </c>
      <c r="AO22" s="5"/>
      <c r="AP22" s="6"/>
      <c r="AR22" s="6"/>
      <c r="AS22" s="6"/>
      <c r="AT22" s="6"/>
      <c r="AV22" s="43">
        <f t="shared" si="4"/>
        <v>0</v>
      </c>
      <c r="AW22" s="45" t="s">
        <v>92</v>
      </c>
      <c r="AX22" s="45">
        <v>24248675.579999998</v>
      </c>
      <c r="AZ22" s="45">
        <v>232613.42</v>
      </c>
      <c r="BB22" s="45">
        <v>24481289</v>
      </c>
      <c r="BD22" s="45" t="s">
        <v>91</v>
      </c>
      <c r="BE22" s="45">
        <v>24481289</v>
      </c>
      <c r="BG22" s="45">
        <v>1084384.8899999999</v>
      </c>
      <c r="BI22" s="45">
        <v>25565673.890000001</v>
      </c>
    </row>
    <row r="23" spans="1:62" x14ac:dyDescent="0.2">
      <c r="A23" s="46" t="s">
        <v>87</v>
      </c>
      <c r="B23" s="48">
        <v>337320457.14999998</v>
      </c>
      <c r="D23" s="48">
        <v>0</v>
      </c>
      <c r="F23" s="48">
        <v>337320457.14999998</v>
      </c>
      <c r="H23" s="43">
        <f t="shared" si="0"/>
        <v>0</v>
      </c>
      <c r="I23" s="47" t="s">
        <v>87</v>
      </c>
      <c r="J23" s="47">
        <v>337320457.14999998</v>
      </c>
      <c r="K23" s="47"/>
      <c r="L23" s="47">
        <v>0</v>
      </c>
      <c r="M23" s="47"/>
      <c r="N23" s="47">
        <v>337320457.14999998</v>
      </c>
      <c r="O23" s="47"/>
      <c r="Q23" s="55" t="s">
        <v>87</v>
      </c>
      <c r="R23" s="45">
        <v>337320457.14999998</v>
      </c>
      <c r="T23" s="45">
        <v>0</v>
      </c>
      <c r="V23" s="45">
        <v>337320457.14999998</v>
      </c>
      <c r="X23" s="43">
        <f t="shared" si="1"/>
        <v>0</v>
      </c>
      <c r="Y23" s="7" t="s">
        <v>87</v>
      </c>
      <c r="Z23" s="6">
        <v>337320457.14999998</v>
      </c>
      <c r="AB23" s="6">
        <v>0</v>
      </c>
      <c r="AD23" s="6">
        <v>337320457.14999998</v>
      </c>
      <c r="AF23" s="43">
        <f t="shared" si="2"/>
        <v>0</v>
      </c>
      <c r="AG23" s="7" t="s">
        <v>87</v>
      </c>
      <c r="AH23" s="6">
        <v>337320457.14999998</v>
      </c>
      <c r="AJ23" s="6">
        <v>0</v>
      </c>
      <c r="AL23" s="6">
        <v>337320457.14999998</v>
      </c>
      <c r="AN23" s="43">
        <f t="shared" si="3"/>
        <v>0</v>
      </c>
      <c r="AO23" s="7" t="s">
        <v>87</v>
      </c>
      <c r="AP23" s="6">
        <v>337320457.14999998</v>
      </c>
      <c r="AR23" s="6">
        <v>0</v>
      </c>
      <c r="AT23" s="6">
        <v>337320457.14999998</v>
      </c>
      <c r="AV23" s="43">
        <f t="shared" si="4"/>
        <v>0</v>
      </c>
      <c r="AW23" s="45" t="s">
        <v>93</v>
      </c>
      <c r="AX23" s="45">
        <v>2502773.6</v>
      </c>
      <c r="AZ23" s="45">
        <v>3333</v>
      </c>
      <c r="BB23" s="45">
        <v>2506106.6</v>
      </c>
      <c r="BD23" s="45" t="s">
        <v>93</v>
      </c>
      <c r="BE23" s="45">
        <v>2506106.6</v>
      </c>
      <c r="BG23" s="45">
        <v>0</v>
      </c>
      <c r="BI23" s="45">
        <v>2506106.6</v>
      </c>
    </row>
    <row r="24" spans="1:62" x14ac:dyDescent="0.2">
      <c r="A24" s="46" t="s">
        <v>88</v>
      </c>
      <c r="B24" s="48">
        <v>262367497.80000001</v>
      </c>
      <c r="D24" s="48">
        <v>0</v>
      </c>
      <c r="F24" s="48">
        <v>262367497.80000001</v>
      </c>
      <c r="H24" s="43">
        <f t="shared" si="0"/>
        <v>0</v>
      </c>
      <c r="I24" s="47" t="s">
        <v>88</v>
      </c>
      <c r="J24" s="47">
        <v>262367497.80000001</v>
      </c>
      <c r="K24" s="47"/>
      <c r="L24" s="47">
        <v>0</v>
      </c>
      <c r="M24" s="47"/>
      <c r="N24" s="47">
        <v>262367497.80000001</v>
      </c>
      <c r="O24" s="47"/>
      <c r="Q24" s="55" t="s">
        <v>88</v>
      </c>
      <c r="R24" s="45">
        <v>262367497.80000001</v>
      </c>
      <c r="T24" s="45">
        <v>0</v>
      </c>
      <c r="V24" s="45">
        <v>262367497.80000001</v>
      </c>
      <c r="X24" s="43">
        <f t="shared" si="1"/>
        <v>0</v>
      </c>
      <c r="Y24" s="5" t="s">
        <v>88</v>
      </c>
      <c r="Z24" s="6">
        <v>262367497.80000001</v>
      </c>
      <c r="AB24" s="6">
        <v>0</v>
      </c>
      <c r="AD24" s="6">
        <v>262367497.80000001</v>
      </c>
      <c r="AF24" s="43">
        <f t="shared" si="2"/>
        <v>0</v>
      </c>
      <c r="AG24" s="5" t="s">
        <v>88</v>
      </c>
      <c r="AH24" s="6">
        <v>262367497.80000001</v>
      </c>
      <c r="AJ24" s="6">
        <v>0</v>
      </c>
      <c r="AL24" s="6">
        <v>262367497.80000001</v>
      </c>
      <c r="AN24" s="43">
        <f t="shared" si="3"/>
        <v>0</v>
      </c>
      <c r="AO24" s="7" t="s">
        <v>88</v>
      </c>
      <c r="AP24" s="6">
        <v>262367497.80000001</v>
      </c>
      <c r="AR24" s="6">
        <v>0</v>
      </c>
      <c r="AT24" s="6">
        <v>262367497.80000001</v>
      </c>
      <c r="AV24" s="43">
        <f t="shared" si="4"/>
        <v>0</v>
      </c>
      <c r="AW24" s="45" t="s">
        <v>95</v>
      </c>
      <c r="AX24" s="45">
        <v>1504964.34</v>
      </c>
      <c r="AZ24" s="45">
        <v>0</v>
      </c>
      <c r="BB24" s="45">
        <v>1504964.34</v>
      </c>
      <c r="BD24" s="45" t="s">
        <v>95</v>
      </c>
      <c r="BE24" s="45">
        <v>1504964.34</v>
      </c>
      <c r="BG24" s="45">
        <v>0</v>
      </c>
      <c r="BI24" s="45">
        <v>1504964.34</v>
      </c>
    </row>
    <row r="25" spans="1:62" ht="22.5" x14ac:dyDescent="0.2">
      <c r="A25" s="46" t="s">
        <v>89</v>
      </c>
      <c r="B25" s="48">
        <v>0</v>
      </c>
      <c r="D25" s="48">
        <v>36304419.100000001</v>
      </c>
      <c r="F25" s="48">
        <v>36304419.100000001</v>
      </c>
      <c r="H25" s="43">
        <f t="shared" si="0"/>
        <v>0</v>
      </c>
      <c r="I25" s="46" t="s">
        <v>89</v>
      </c>
      <c r="J25" s="46">
        <v>0</v>
      </c>
      <c r="K25" s="46"/>
      <c r="L25" s="46">
        <v>7711336.5499999998</v>
      </c>
      <c r="M25" s="46"/>
      <c r="N25" s="46">
        <v>7711336.5499999998</v>
      </c>
      <c r="O25" s="46"/>
      <c r="Q25" s="55" t="s">
        <v>90</v>
      </c>
      <c r="R25" s="45">
        <v>7711336.5499999998</v>
      </c>
      <c r="T25" s="45">
        <v>14173354.65</v>
      </c>
      <c r="V25" s="45">
        <v>21884691.199999999</v>
      </c>
      <c r="X25" s="43">
        <f t="shared" si="1"/>
        <v>0</v>
      </c>
      <c r="Y25" s="5" t="s">
        <v>90</v>
      </c>
      <c r="Z25" s="6">
        <v>21884691.199999999</v>
      </c>
      <c r="AB25" s="6">
        <v>14419727.9</v>
      </c>
      <c r="AC25" s="6"/>
      <c r="AD25" s="6">
        <v>36304419.100000001</v>
      </c>
      <c r="AF25" s="43">
        <f t="shared" si="2"/>
        <v>0</v>
      </c>
      <c r="AG25" s="5" t="s">
        <v>89</v>
      </c>
      <c r="AH25" s="6">
        <v>36304419.100000001</v>
      </c>
      <c r="AJ25" s="6">
        <v>19554151.98</v>
      </c>
      <c r="AK25" s="6">
        <v>548784.4</v>
      </c>
      <c r="AL25" s="6">
        <v>55309786.68</v>
      </c>
      <c r="AN25" s="43">
        <f t="shared" si="3"/>
        <v>0</v>
      </c>
      <c r="AO25" s="5" t="s">
        <v>89</v>
      </c>
      <c r="AP25" s="6">
        <v>55309786.68</v>
      </c>
      <c r="AR25" s="6">
        <v>20894771.280000001</v>
      </c>
      <c r="AT25" s="6">
        <v>76204557.959999993</v>
      </c>
      <c r="AV25" s="43">
        <f t="shared" si="4"/>
        <v>0</v>
      </c>
      <c r="AW25" s="45" t="s">
        <v>213</v>
      </c>
      <c r="AX25" s="45">
        <v>96393648.709999993</v>
      </c>
      <c r="AZ25" s="45">
        <v>0</v>
      </c>
      <c r="BB25" s="45">
        <v>96393648.709999993</v>
      </c>
      <c r="BD25" s="45" t="s">
        <v>96</v>
      </c>
      <c r="BE25" s="45">
        <v>96393648.709999993</v>
      </c>
      <c r="BG25" s="45">
        <v>3216600</v>
      </c>
      <c r="BI25" s="45">
        <v>99610248.709999993</v>
      </c>
    </row>
    <row r="26" spans="1:62" x14ac:dyDescent="0.2">
      <c r="A26" s="46" t="s">
        <v>91</v>
      </c>
      <c r="B26" s="48">
        <v>24038553.469999999</v>
      </c>
      <c r="D26" s="48">
        <v>238083.99</v>
      </c>
      <c r="E26" s="52">
        <v>421300.79</v>
      </c>
      <c r="F26" s="48">
        <v>23855336.670000002</v>
      </c>
      <c r="H26" s="43">
        <f t="shared" si="0"/>
        <v>0</v>
      </c>
      <c r="I26" s="46" t="s">
        <v>91</v>
      </c>
      <c r="J26" s="46">
        <v>24038553.469999999</v>
      </c>
      <c r="K26" s="46"/>
      <c r="L26" s="46">
        <v>18036</v>
      </c>
      <c r="M26" s="46"/>
      <c r="N26" s="46">
        <v>24056589.469999999</v>
      </c>
      <c r="O26" s="46"/>
      <c r="Q26" s="55" t="s">
        <v>92</v>
      </c>
      <c r="R26" s="45">
        <v>24056589.469999999</v>
      </c>
      <c r="T26" s="45">
        <v>26233.32</v>
      </c>
      <c r="V26" s="45">
        <v>24082822.789999999</v>
      </c>
      <c r="X26" s="43">
        <f t="shared" si="1"/>
        <v>0</v>
      </c>
      <c r="Y26" s="5" t="s">
        <v>92</v>
      </c>
      <c r="Z26" s="6">
        <v>24082822.789999999</v>
      </c>
      <c r="AB26" s="6">
        <v>193814.67</v>
      </c>
      <c r="AC26" s="45">
        <v>421300.79</v>
      </c>
      <c r="AD26" s="6">
        <v>23855336.670000002</v>
      </c>
      <c r="AF26" s="43">
        <f t="shared" si="2"/>
        <v>0</v>
      </c>
      <c r="AG26" s="5" t="s">
        <v>91</v>
      </c>
      <c r="AH26" s="6">
        <v>23855336.670000002</v>
      </c>
      <c r="AJ26" s="6">
        <v>91078.65</v>
      </c>
      <c r="AL26" s="6">
        <v>23946415.32</v>
      </c>
      <c r="AN26" s="43">
        <f t="shared" si="3"/>
        <v>0</v>
      </c>
      <c r="AO26" s="5" t="s">
        <v>91</v>
      </c>
      <c r="AP26" s="6">
        <v>23946415.32</v>
      </c>
      <c r="AR26" s="6">
        <v>220914.17</v>
      </c>
      <c r="AT26" s="6">
        <v>24167329.489999998</v>
      </c>
      <c r="AV26" s="43">
        <f t="shared" si="4"/>
        <v>0</v>
      </c>
      <c r="AW26" s="45" t="s">
        <v>98</v>
      </c>
      <c r="AX26" s="45">
        <v>33970317.229999997</v>
      </c>
      <c r="AZ26" s="45">
        <v>0</v>
      </c>
      <c r="BB26" s="45">
        <v>33970317.229999997</v>
      </c>
      <c r="BD26" s="45" t="s">
        <v>99</v>
      </c>
      <c r="BE26" s="45">
        <v>33970317.229999997</v>
      </c>
      <c r="BG26" s="45">
        <v>0</v>
      </c>
      <c r="BI26" s="45">
        <v>33970317.229999997</v>
      </c>
    </row>
    <row r="27" spans="1:62" ht="22.5" x14ac:dyDescent="0.2">
      <c r="A27" s="46" t="s">
        <v>93</v>
      </c>
      <c r="B27" s="48">
        <v>2502773.6</v>
      </c>
      <c r="D27" s="48">
        <v>0</v>
      </c>
      <c r="F27" s="48">
        <v>2502773.6</v>
      </c>
      <c r="H27" s="43">
        <f t="shared" si="0"/>
        <v>0</v>
      </c>
      <c r="I27" s="46" t="s">
        <v>94</v>
      </c>
      <c r="J27" s="46">
        <v>2502773.6</v>
      </c>
      <c r="K27" s="46"/>
      <c r="L27" s="46">
        <v>0</v>
      </c>
      <c r="M27" s="46"/>
      <c r="N27" s="46">
        <v>2502773.6</v>
      </c>
      <c r="O27" s="46"/>
      <c r="Q27" s="55" t="s">
        <v>93</v>
      </c>
      <c r="R27" s="45">
        <v>2502773.6</v>
      </c>
      <c r="T27" s="45">
        <v>0</v>
      </c>
      <c r="V27" s="45">
        <v>2502773.6</v>
      </c>
      <c r="X27" s="43">
        <f t="shared" si="1"/>
        <v>0</v>
      </c>
      <c r="Y27" s="5" t="s">
        <v>93</v>
      </c>
      <c r="Z27" s="6">
        <v>2502773.6</v>
      </c>
      <c r="AB27" s="6">
        <v>0</v>
      </c>
      <c r="AD27" s="6">
        <v>2502773.6</v>
      </c>
      <c r="AF27" s="43">
        <f t="shared" si="2"/>
        <v>0</v>
      </c>
      <c r="AG27" s="5" t="s">
        <v>94</v>
      </c>
      <c r="AH27" s="6">
        <v>2502773.6</v>
      </c>
      <c r="AJ27" s="6">
        <v>0</v>
      </c>
      <c r="AL27" s="6">
        <v>2502773.6</v>
      </c>
      <c r="AN27" s="43">
        <f t="shared" si="3"/>
        <v>0</v>
      </c>
      <c r="AO27" s="5" t="s">
        <v>94</v>
      </c>
      <c r="AP27" s="6">
        <v>2502773.6</v>
      </c>
      <c r="AR27" s="6">
        <v>0</v>
      </c>
      <c r="AT27" s="6">
        <v>2502773.6</v>
      </c>
      <c r="AV27" s="43">
        <f t="shared" si="4"/>
        <v>0</v>
      </c>
      <c r="AW27" s="45" t="s">
        <v>100</v>
      </c>
      <c r="AX27" s="45">
        <v>67741554.890000001</v>
      </c>
      <c r="AZ27" s="45">
        <v>532056.53</v>
      </c>
      <c r="BB27" s="45">
        <v>68273611.420000002</v>
      </c>
      <c r="BD27" s="45" t="s">
        <v>100</v>
      </c>
      <c r="BE27" s="45">
        <v>68273611.420000002</v>
      </c>
      <c r="BG27" s="45">
        <v>95583.4</v>
      </c>
      <c r="BH27" s="45">
        <v>49840</v>
      </c>
      <c r="BI27" s="45">
        <v>68319354.819999993</v>
      </c>
    </row>
    <row r="28" spans="1:62" x14ac:dyDescent="0.2">
      <c r="A28" s="46" t="s">
        <v>95</v>
      </c>
      <c r="B28" s="48">
        <v>1504964.34</v>
      </c>
      <c r="D28" s="48">
        <v>0</v>
      </c>
      <c r="F28" s="48">
        <v>1504964.34</v>
      </c>
      <c r="H28" s="43">
        <f t="shared" si="0"/>
        <v>0</v>
      </c>
      <c r="I28" s="46" t="s">
        <v>95</v>
      </c>
      <c r="J28" s="46">
        <v>1504964.34</v>
      </c>
      <c r="K28" s="46"/>
      <c r="L28" s="46">
        <v>0</v>
      </c>
      <c r="M28" s="46"/>
      <c r="N28" s="55">
        <v>1504964.34</v>
      </c>
      <c r="O28" s="46"/>
      <c r="Q28" s="55" t="s">
        <v>95</v>
      </c>
      <c r="R28" s="45">
        <v>1504964.34</v>
      </c>
      <c r="T28" s="45">
        <v>0</v>
      </c>
      <c r="V28" s="45">
        <v>1504964.34</v>
      </c>
      <c r="X28" s="43">
        <f t="shared" si="1"/>
        <v>0</v>
      </c>
      <c r="Y28" s="5" t="s">
        <v>95</v>
      </c>
      <c r="Z28" s="6">
        <v>1504964.34</v>
      </c>
      <c r="AB28" s="6">
        <v>0</v>
      </c>
      <c r="AD28" s="6">
        <v>1504964.34</v>
      </c>
      <c r="AF28" s="43">
        <f t="shared" si="2"/>
        <v>0</v>
      </c>
      <c r="AG28" s="5" t="s">
        <v>95</v>
      </c>
      <c r="AH28" s="6">
        <v>1504964.34</v>
      </c>
      <c r="AJ28" s="6">
        <v>0</v>
      </c>
      <c r="AL28" s="6">
        <v>1504964.34</v>
      </c>
      <c r="AN28" s="43">
        <f t="shared" si="3"/>
        <v>0</v>
      </c>
      <c r="AO28" s="5" t="s">
        <v>95</v>
      </c>
      <c r="AP28" s="6">
        <v>1504964.34</v>
      </c>
      <c r="AR28" s="6">
        <v>0</v>
      </c>
      <c r="AT28" s="6">
        <v>1504964.34</v>
      </c>
      <c r="AV28" s="43">
        <f t="shared" si="4"/>
        <v>0</v>
      </c>
      <c r="AW28" s="45" t="s">
        <v>102</v>
      </c>
      <c r="AX28" s="45">
        <v>11855443.619999999</v>
      </c>
      <c r="AZ28" s="45">
        <v>0</v>
      </c>
      <c r="BB28" s="45">
        <v>11855443.619999999</v>
      </c>
      <c r="BD28" s="45" t="s">
        <v>102</v>
      </c>
      <c r="BE28" s="45">
        <v>11855443.619999999</v>
      </c>
      <c r="BG28" s="45">
        <v>1713500</v>
      </c>
      <c r="BI28" s="45">
        <v>13568943.619999999</v>
      </c>
    </row>
    <row r="29" spans="1:62" x14ac:dyDescent="0.2">
      <c r="A29" s="46" t="s">
        <v>96</v>
      </c>
      <c r="B29" s="48">
        <v>96393648.709999993</v>
      </c>
      <c r="D29" s="48">
        <v>1623700</v>
      </c>
      <c r="E29" s="52">
        <v>1623700</v>
      </c>
      <c r="F29" s="48">
        <v>96393648.709999993</v>
      </c>
      <c r="H29" s="43">
        <f t="shared" si="0"/>
        <v>0</v>
      </c>
      <c r="I29" s="47" t="s">
        <v>96</v>
      </c>
      <c r="J29" s="47">
        <v>96393648.709999993</v>
      </c>
      <c r="K29" s="47"/>
      <c r="L29" s="47">
        <v>0</v>
      </c>
      <c r="M29" s="47"/>
      <c r="N29" s="47">
        <v>96393648.709999993</v>
      </c>
      <c r="O29" s="47"/>
      <c r="Q29" s="55" t="s">
        <v>97</v>
      </c>
      <c r="R29" s="45">
        <v>96393648.709999993</v>
      </c>
      <c r="T29" s="45">
        <v>1623700</v>
      </c>
      <c r="U29" s="45">
        <v>1623700</v>
      </c>
      <c r="V29" s="45">
        <v>96393648.709999993</v>
      </c>
      <c r="X29" s="43">
        <f t="shared" si="1"/>
        <v>0</v>
      </c>
      <c r="Y29" s="5" t="s">
        <v>97</v>
      </c>
      <c r="Z29" s="6">
        <v>96393648.709999993</v>
      </c>
      <c r="AB29" s="6">
        <v>0</v>
      </c>
      <c r="AD29" s="6">
        <v>96393648.709999993</v>
      </c>
      <c r="AF29" s="43">
        <f t="shared" si="2"/>
        <v>0</v>
      </c>
      <c r="AG29" s="5" t="s">
        <v>96</v>
      </c>
      <c r="AH29" s="6">
        <v>96393648.709999993</v>
      </c>
      <c r="AJ29" s="6">
        <v>0</v>
      </c>
      <c r="AL29" s="6">
        <v>96393648.709999993</v>
      </c>
      <c r="AN29" s="43">
        <f t="shared" si="3"/>
        <v>0</v>
      </c>
      <c r="AO29" s="7" t="s">
        <v>96</v>
      </c>
      <c r="AP29" s="6">
        <v>96393648.709999993</v>
      </c>
      <c r="AR29" s="6">
        <v>0</v>
      </c>
      <c r="AT29" s="6">
        <v>96393648.709999993</v>
      </c>
      <c r="AV29" s="43">
        <f t="shared" si="4"/>
        <v>0</v>
      </c>
      <c r="AW29" s="45" t="s">
        <v>103</v>
      </c>
      <c r="AX29" s="45">
        <v>2820986.32</v>
      </c>
      <c r="AZ29" s="45">
        <v>174000</v>
      </c>
      <c r="BB29" s="45">
        <v>2994986.32</v>
      </c>
      <c r="BD29" s="45" t="s">
        <v>103</v>
      </c>
      <c r="BE29" s="45">
        <v>2994986.32</v>
      </c>
      <c r="BG29" s="45">
        <v>0</v>
      </c>
      <c r="BI29" s="45">
        <v>2994986.32</v>
      </c>
    </row>
    <row r="30" spans="1:62" x14ac:dyDescent="0.2">
      <c r="A30" s="46" t="s">
        <v>98</v>
      </c>
      <c r="B30" s="48">
        <v>33970317.229999997</v>
      </c>
      <c r="D30" s="48">
        <v>0</v>
      </c>
      <c r="F30" s="48">
        <v>33970317.229999997</v>
      </c>
      <c r="H30" s="43">
        <f t="shared" si="0"/>
        <v>0</v>
      </c>
      <c r="I30" s="47" t="s">
        <v>99</v>
      </c>
      <c r="J30" s="47">
        <v>33970317.229999997</v>
      </c>
      <c r="K30" s="47"/>
      <c r="L30" s="47">
        <v>0</v>
      </c>
      <c r="M30" s="47"/>
      <c r="N30" s="47">
        <v>33970317.229999997</v>
      </c>
      <c r="O30" s="47"/>
      <c r="Q30" s="55" t="s">
        <v>99</v>
      </c>
      <c r="R30" s="45">
        <v>33970317.229999997</v>
      </c>
      <c r="T30" s="45">
        <v>0</v>
      </c>
      <c r="V30" s="45">
        <v>33970317.229999997</v>
      </c>
      <c r="X30" s="43">
        <f t="shared" si="1"/>
        <v>0</v>
      </c>
      <c r="Y30" s="5" t="s">
        <v>99</v>
      </c>
      <c r="Z30" s="6">
        <v>33970317.229999997</v>
      </c>
      <c r="AB30" s="6">
        <v>0</v>
      </c>
      <c r="AD30" s="6">
        <v>33970317.229999997</v>
      </c>
      <c r="AF30" s="43">
        <f t="shared" si="2"/>
        <v>0</v>
      </c>
      <c r="AG30" s="5" t="s">
        <v>99</v>
      </c>
      <c r="AH30" s="6">
        <v>33970317.229999997</v>
      </c>
      <c r="AJ30" s="6">
        <v>0</v>
      </c>
      <c r="AL30" s="6">
        <v>33970317.229999997</v>
      </c>
      <c r="AN30" s="43">
        <f t="shared" si="3"/>
        <v>0</v>
      </c>
      <c r="AO30" s="7" t="s">
        <v>99</v>
      </c>
      <c r="AP30" s="6">
        <v>33970317.229999997</v>
      </c>
      <c r="AR30" s="6">
        <v>0</v>
      </c>
      <c r="AT30" s="6">
        <v>33970317.229999997</v>
      </c>
      <c r="AV30" s="43">
        <f t="shared" si="4"/>
        <v>0</v>
      </c>
      <c r="AW30" s="45" t="s">
        <v>104</v>
      </c>
      <c r="AY30" s="45">
        <v>29769128.800000001</v>
      </c>
      <c r="AZ30" s="45">
        <v>72108070.810000002</v>
      </c>
      <c r="BA30" s="45">
        <v>79711913.230000004</v>
      </c>
      <c r="BC30" s="45">
        <v>37372971.219999999</v>
      </c>
      <c r="BD30" s="45" t="s">
        <v>219</v>
      </c>
      <c r="BF30" s="45">
        <v>37372971.219999999</v>
      </c>
      <c r="BG30" s="45">
        <v>143477243.75</v>
      </c>
      <c r="BH30" s="45">
        <v>114515042.65000001</v>
      </c>
      <c r="BJ30" s="45">
        <v>8410770.1199999992</v>
      </c>
    </row>
    <row r="31" spans="1:62" ht="22.5" x14ac:dyDescent="0.2">
      <c r="A31" s="46" t="s">
        <v>100</v>
      </c>
      <c r="B31" s="48">
        <v>67467251.019999996</v>
      </c>
      <c r="D31" s="48">
        <v>5253632</v>
      </c>
      <c r="E31" s="52">
        <v>5244288.13</v>
      </c>
      <c r="F31" s="48">
        <v>67476594.890000001</v>
      </c>
      <c r="H31" s="43">
        <f t="shared" si="0"/>
        <v>0</v>
      </c>
      <c r="I31" s="46" t="s">
        <v>100</v>
      </c>
      <c r="J31" s="46">
        <v>67467251.019999996</v>
      </c>
      <c r="K31" s="46"/>
      <c r="L31" s="46">
        <v>34800</v>
      </c>
      <c r="M31" s="46"/>
      <c r="N31" s="46">
        <v>67502051.019999996</v>
      </c>
      <c r="O31" s="46"/>
      <c r="Q31" s="55" t="s">
        <v>101</v>
      </c>
      <c r="R31" s="45">
        <v>67502051.019999996</v>
      </c>
      <c r="T31" s="45">
        <v>5200112</v>
      </c>
      <c r="U31" s="45">
        <v>5170932</v>
      </c>
      <c r="V31" s="45">
        <v>67531231.019999996</v>
      </c>
      <c r="X31" s="43">
        <f t="shared" si="1"/>
        <v>0</v>
      </c>
      <c r="Y31" s="5" t="s">
        <v>101</v>
      </c>
      <c r="Z31" s="6">
        <v>67531231.019999996</v>
      </c>
      <c r="AB31" s="6">
        <v>18720</v>
      </c>
      <c r="AC31" s="45">
        <v>73356.13</v>
      </c>
      <c r="AD31" s="6">
        <v>67476594.890000001</v>
      </c>
      <c r="AF31" s="43">
        <f t="shared" si="2"/>
        <v>0</v>
      </c>
      <c r="AG31" s="5" t="s">
        <v>100</v>
      </c>
      <c r="AH31" s="6">
        <v>67476594.890000001</v>
      </c>
      <c r="AJ31" s="6">
        <v>186460</v>
      </c>
      <c r="AL31" s="6">
        <v>67663054.890000001</v>
      </c>
      <c r="AN31" s="43">
        <f t="shared" si="3"/>
        <v>0</v>
      </c>
      <c r="AO31" s="5" t="s">
        <v>100</v>
      </c>
      <c r="AP31" s="6">
        <v>67663054.890000001</v>
      </c>
      <c r="AR31" s="6">
        <v>18950</v>
      </c>
      <c r="AT31" s="6">
        <v>67682004.890000001</v>
      </c>
      <c r="AV31" s="43">
        <f t="shared" si="4"/>
        <v>0</v>
      </c>
      <c r="AW31" s="45" t="s">
        <v>105</v>
      </c>
      <c r="AY31" s="45">
        <v>26728717.5</v>
      </c>
      <c r="AZ31" s="45">
        <v>104382206.72</v>
      </c>
      <c r="BA31" s="45">
        <v>97085544.180000007</v>
      </c>
      <c r="BC31" s="45">
        <v>19432054.960000001</v>
      </c>
      <c r="BD31" s="45" t="s">
        <v>106</v>
      </c>
      <c r="BF31" s="45">
        <v>19432054.960000001</v>
      </c>
      <c r="BG31" s="45">
        <v>132571764.66</v>
      </c>
      <c r="BH31" s="45">
        <v>125285293.95999999</v>
      </c>
      <c r="BJ31" s="45">
        <v>12145584.26</v>
      </c>
    </row>
    <row r="32" spans="1:62" x14ac:dyDescent="0.2">
      <c r="A32" s="46" t="s">
        <v>102</v>
      </c>
      <c r="B32" s="48">
        <v>10680443.619999999</v>
      </c>
      <c r="D32" s="48">
        <v>1175000</v>
      </c>
      <c r="F32" s="48">
        <v>11855443.619999999</v>
      </c>
      <c r="H32" s="43">
        <f t="shared" si="0"/>
        <v>0</v>
      </c>
      <c r="I32" s="47" t="s">
        <v>102</v>
      </c>
      <c r="J32" s="47">
        <v>10680443.619999999</v>
      </c>
      <c r="K32" s="47"/>
      <c r="L32" s="47">
        <v>0</v>
      </c>
      <c r="M32" s="47"/>
      <c r="N32" s="47">
        <v>10680443.619999999</v>
      </c>
      <c r="O32" s="47"/>
      <c r="Q32" s="55" t="s">
        <v>102</v>
      </c>
      <c r="R32" s="45">
        <v>10680443.619999999</v>
      </c>
      <c r="T32" s="45">
        <v>0</v>
      </c>
      <c r="V32" s="45">
        <v>10680443.619999999</v>
      </c>
      <c r="X32" s="43">
        <f t="shared" si="1"/>
        <v>0</v>
      </c>
      <c r="Y32" s="7" t="s">
        <v>102</v>
      </c>
      <c r="Z32" s="6">
        <v>10680443.619999999</v>
      </c>
      <c r="AB32" s="6">
        <v>1175000</v>
      </c>
      <c r="AD32" s="6">
        <v>11855443.619999999</v>
      </c>
      <c r="AF32" s="43">
        <f t="shared" si="2"/>
        <v>0</v>
      </c>
      <c r="AG32" s="7" t="s">
        <v>102</v>
      </c>
      <c r="AH32" s="6">
        <v>11855443.619999999</v>
      </c>
      <c r="AJ32" s="6">
        <v>0</v>
      </c>
      <c r="AL32" s="6">
        <v>11855443.619999999</v>
      </c>
      <c r="AN32" s="43">
        <f t="shared" si="3"/>
        <v>0</v>
      </c>
      <c r="AO32" s="7" t="s">
        <v>102</v>
      </c>
      <c r="AP32" s="6">
        <v>11855443.619999999</v>
      </c>
      <c r="AR32" s="6">
        <v>0</v>
      </c>
      <c r="AT32" s="6">
        <v>11855443.619999999</v>
      </c>
      <c r="AV32" s="43">
        <f t="shared" si="4"/>
        <v>0</v>
      </c>
      <c r="AW32" s="45" t="s">
        <v>107</v>
      </c>
      <c r="AY32" s="45">
        <v>3923459.18</v>
      </c>
      <c r="AZ32" s="45">
        <v>62232109.450000003</v>
      </c>
      <c r="BA32" s="45">
        <v>61852318.149999999</v>
      </c>
      <c r="BC32" s="45">
        <v>3543667.88</v>
      </c>
      <c r="BD32" s="45" t="s">
        <v>107</v>
      </c>
      <c r="BF32" s="45">
        <v>3543667.88</v>
      </c>
      <c r="BG32" s="45">
        <v>118668853.79000001</v>
      </c>
      <c r="BH32" s="45">
        <v>115125185.91</v>
      </c>
      <c r="BJ32" s="45">
        <v>0</v>
      </c>
    </row>
    <row r="33" spans="1:62" x14ac:dyDescent="0.2">
      <c r="A33" s="46" t="s">
        <v>103</v>
      </c>
      <c r="B33" s="48">
        <v>2820986.32</v>
      </c>
      <c r="D33" s="48">
        <v>0</v>
      </c>
      <c r="F33" s="48">
        <v>2820986.32</v>
      </c>
      <c r="H33" s="43">
        <f t="shared" si="0"/>
        <v>0</v>
      </c>
      <c r="I33" s="47" t="s">
        <v>103</v>
      </c>
      <c r="J33" s="47">
        <v>2820986.32</v>
      </c>
      <c r="K33" s="47"/>
      <c r="L33" s="47">
        <v>0</v>
      </c>
      <c r="M33" s="47"/>
      <c r="N33" s="47">
        <v>2820986.32</v>
      </c>
      <c r="O33" s="47"/>
      <c r="Q33" s="55" t="s">
        <v>103</v>
      </c>
      <c r="R33" s="45">
        <v>2820986.32</v>
      </c>
      <c r="T33" s="45">
        <v>0</v>
      </c>
      <c r="V33" s="45">
        <v>2820986.32</v>
      </c>
      <c r="X33" s="43">
        <f t="shared" si="1"/>
        <v>0</v>
      </c>
      <c r="Y33" s="7" t="s">
        <v>103</v>
      </c>
      <c r="Z33" s="6">
        <v>2820986.32</v>
      </c>
      <c r="AB33" s="6">
        <v>0</v>
      </c>
      <c r="AD33" s="6">
        <v>2820986.32</v>
      </c>
      <c r="AF33" s="43">
        <f t="shared" si="2"/>
        <v>0</v>
      </c>
      <c r="AG33" s="7" t="s">
        <v>103</v>
      </c>
      <c r="AH33" s="6">
        <v>2820986.32</v>
      </c>
      <c r="AJ33" s="6">
        <v>0</v>
      </c>
      <c r="AL33" s="6">
        <v>2820986.32</v>
      </c>
      <c r="AN33" s="43">
        <f t="shared" si="3"/>
        <v>0</v>
      </c>
      <c r="AO33" s="7" t="s">
        <v>103</v>
      </c>
      <c r="AP33" s="6">
        <v>2820986.32</v>
      </c>
      <c r="AR33" s="6">
        <v>0</v>
      </c>
      <c r="AT33" s="6">
        <v>2820986.32</v>
      </c>
      <c r="AV33" s="43">
        <f t="shared" si="4"/>
        <v>0</v>
      </c>
      <c r="AW33" s="45" t="s">
        <v>109</v>
      </c>
      <c r="AY33" s="45">
        <v>10449560</v>
      </c>
      <c r="AZ33" s="45">
        <v>26862221.530000001</v>
      </c>
      <c r="BA33" s="45">
        <v>29017663.57</v>
      </c>
      <c r="BC33" s="45">
        <v>12605002.039999999</v>
      </c>
      <c r="BD33" s="45" t="s">
        <v>109</v>
      </c>
      <c r="BF33" s="45">
        <v>12605002.039999999</v>
      </c>
      <c r="BG33" s="45">
        <v>42400583.670000002</v>
      </c>
      <c r="BH33" s="45">
        <v>39806139.710000001</v>
      </c>
      <c r="BJ33" s="45">
        <v>10010558.08</v>
      </c>
    </row>
    <row r="34" spans="1:62" x14ac:dyDescent="0.2">
      <c r="A34" s="46"/>
      <c r="B34" s="48"/>
      <c r="D34" s="48"/>
      <c r="F34" s="48"/>
      <c r="I34" s="47"/>
      <c r="J34" s="47"/>
      <c r="K34" s="47"/>
      <c r="L34" s="47"/>
      <c r="M34" s="47"/>
      <c r="N34" s="47"/>
      <c r="O34" s="47"/>
      <c r="Q34" s="55"/>
      <c r="X34" s="43">
        <f t="shared" si="1"/>
        <v>0</v>
      </c>
      <c r="Y34" s="7"/>
      <c r="Z34" s="6"/>
      <c r="AB34" s="6"/>
      <c r="AD34" s="6"/>
      <c r="AF34" s="43">
        <f t="shared" si="2"/>
        <v>0</v>
      </c>
      <c r="AG34" s="7"/>
      <c r="AH34" s="6"/>
      <c r="AJ34" s="6"/>
      <c r="AL34" s="6"/>
      <c r="AN34" s="43">
        <f t="shared" si="3"/>
        <v>0</v>
      </c>
      <c r="AO34" s="7"/>
      <c r="AP34" s="6"/>
      <c r="AR34" s="6"/>
      <c r="AT34" s="6"/>
      <c r="AV34" s="43">
        <f t="shared" si="4"/>
        <v>0</v>
      </c>
      <c r="AW34" s="45" t="s">
        <v>110</v>
      </c>
      <c r="AY34" s="45">
        <v>188086.05</v>
      </c>
      <c r="AZ34" s="45">
        <v>9987.33</v>
      </c>
      <c r="BA34" s="45">
        <v>11951.98</v>
      </c>
      <c r="BC34" s="45">
        <v>190050.7</v>
      </c>
      <c r="BD34" s="45" t="s">
        <v>110</v>
      </c>
      <c r="BF34" s="45">
        <v>190050.7</v>
      </c>
      <c r="BG34" s="45">
        <v>8399.4</v>
      </c>
      <c r="BH34" s="45">
        <v>2121.3000000000002</v>
      </c>
      <c r="BJ34" s="45">
        <v>183772.6</v>
      </c>
    </row>
    <row r="35" spans="1:62" x14ac:dyDescent="0.2">
      <c r="A35" s="46"/>
      <c r="B35" s="48"/>
      <c r="D35" s="48"/>
      <c r="F35" s="48"/>
      <c r="I35" s="47"/>
      <c r="J35" s="47"/>
      <c r="K35" s="47"/>
      <c r="L35" s="47"/>
      <c r="M35" s="47"/>
      <c r="N35" s="47"/>
      <c r="O35" s="47"/>
      <c r="Q35" s="55"/>
      <c r="X35" s="43">
        <f t="shared" si="1"/>
        <v>0</v>
      </c>
      <c r="Y35" s="7"/>
      <c r="Z35" s="6"/>
      <c r="AB35" s="6"/>
      <c r="AD35" s="6"/>
      <c r="AF35" s="43">
        <f t="shared" si="2"/>
        <v>0</v>
      </c>
      <c r="AG35" s="7"/>
      <c r="AH35" s="6"/>
      <c r="AJ35" s="6"/>
      <c r="AL35" s="6"/>
      <c r="AN35" s="43">
        <f t="shared" si="3"/>
        <v>0</v>
      </c>
      <c r="AO35" s="7"/>
      <c r="AP35" s="6"/>
      <c r="AR35" s="6"/>
      <c r="AT35" s="6"/>
      <c r="AV35" s="43">
        <f t="shared" si="4"/>
        <v>0</v>
      </c>
      <c r="AW35" s="45" t="s">
        <v>111</v>
      </c>
      <c r="AY35" s="45">
        <v>38575295.560000002</v>
      </c>
      <c r="AZ35" s="45">
        <v>30397553.699999999</v>
      </c>
      <c r="BA35" s="45">
        <v>43850680.829999998</v>
      </c>
      <c r="BC35" s="45">
        <v>52028422.689999998</v>
      </c>
      <c r="BD35" s="45" t="s">
        <v>111</v>
      </c>
      <c r="BF35" s="45">
        <v>52028422.689999998</v>
      </c>
      <c r="BG35" s="45">
        <v>153091828</v>
      </c>
      <c r="BH35" s="45">
        <v>131443017.33</v>
      </c>
      <c r="BJ35" s="45">
        <v>30379612.02</v>
      </c>
    </row>
    <row r="36" spans="1:62" x14ac:dyDescent="0.2">
      <c r="A36" s="46"/>
      <c r="B36" s="48"/>
      <c r="D36" s="48"/>
      <c r="F36" s="48"/>
      <c r="I36" s="47"/>
      <c r="J36" s="47"/>
      <c r="K36" s="47"/>
      <c r="L36" s="47"/>
      <c r="M36" s="47"/>
      <c r="N36" s="47"/>
      <c r="O36" s="47"/>
      <c r="Q36" s="55"/>
      <c r="X36" s="43">
        <f t="shared" si="1"/>
        <v>0</v>
      </c>
      <c r="Y36" s="7"/>
      <c r="Z36" s="6"/>
      <c r="AB36" s="6"/>
      <c r="AD36" s="6"/>
      <c r="AF36" s="43">
        <f t="shared" si="2"/>
        <v>0</v>
      </c>
      <c r="AG36" s="7"/>
      <c r="AH36" s="6"/>
      <c r="AJ36" s="6"/>
      <c r="AL36" s="6"/>
      <c r="AN36" s="43">
        <f t="shared" si="3"/>
        <v>0</v>
      </c>
      <c r="AO36" s="7"/>
      <c r="AP36" s="6"/>
      <c r="AR36" s="6"/>
      <c r="AT36" s="6"/>
      <c r="AV36" s="43">
        <f t="shared" si="4"/>
        <v>0</v>
      </c>
      <c r="AW36" s="45" t="s">
        <v>115</v>
      </c>
      <c r="AY36" s="45">
        <v>2717281.85</v>
      </c>
      <c r="AZ36" s="45">
        <v>2097471.37</v>
      </c>
      <c r="BA36" s="45">
        <v>189632.97</v>
      </c>
      <c r="BC36" s="45">
        <v>809443.45</v>
      </c>
      <c r="BD36" s="45" t="s">
        <v>115</v>
      </c>
      <c r="BF36" s="45">
        <v>809443.45</v>
      </c>
      <c r="BG36" s="45">
        <v>803855.26</v>
      </c>
      <c r="BH36" s="45">
        <v>195299.3</v>
      </c>
      <c r="BJ36" s="45">
        <v>200887.49</v>
      </c>
    </row>
    <row r="37" spans="1:62" x14ac:dyDescent="0.2">
      <c r="A37" s="46"/>
      <c r="B37" s="48"/>
      <c r="D37" s="48"/>
      <c r="F37" s="48"/>
      <c r="I37" s="47"/>
      <c r="J37" s="47"/>
      <c r="K37" s="47"/>
      <c r="L37" s="47"/>
      <c r="M37" s="47"/>
      <c r="N37" s="47"/>
      <c r="O37" s="47"/>
      <c r="Q37" s="55"/>
      <c r="X37" s="43">
        <f t="shared" si="1"/>
        <v>0</v>
      </c>
      <c r="Y37" s="7"/>
      <c r="Z37" s="6"/>
      <c r="AB37" s="6"/>
      <c r="AD37" s="6"/>
      <c r="AF37" s="43">
        <f t="shared" si="2"/>
        <v>0</v>
      </c>
      <c r="AG37" s="7"/>
      <c r="AH37" s="6"/>
      <c r="AJ37" s="6"/>
      <c r="AL37" s="6"/>
      <c r="AN37" s="43">
        <f t="shared" si="3"/>
        <v>0</v>
      </c>
      <c r="AO37" s="7"/>
      <c r="AP37" s="6"/>
      <c r="AR37" s="6"/>
      <c r="AT37" s="6"/>
      <c r="AV37" s="43">
        <f t="shared" si="4"/>
        <v>0</v>
      </c>
      <c r="AW37" s="45" t="s">
        <v>116</v>
      </c>
      <c r="AY37" s="45">
        <v>1743037.24</v>
      </c>
      <c r="AZ37" s="45">
        <v>860661.04</v>
      </c>
      <c r="BA37" s="45">
        <v>0</v>
      </c>
      <c r="BC37" s="45">
        <v>882376.2</v>
      </c>
      <c r="BD37" s="45" t="s">
        <v>116</v>
      </c>
      <c r="BF37" s="45">
        <v>882376.2</v>
      </c>
      <c r="BG37" s="45">
        <v>882376.2</v>
      </c>
      <c r="BH37" s="45">
        <v>0</v>
      </c>
      <c r="BJ37" s="45">
        <v>0</v>
      </c>
    </row>
    <row r="38" spans="1:62" x14ac:dyDescent="0.2">
      <c r="A38" s="46"/>
      <c r="B38" s="48"/>
      <c r="D38" s="48"/>
      <c r="F38" s="48"/>
      <c r="I38" s="47"/>
      <c r="J38" s="47"/>
      <c r="K38" s="47"/>
      <c r="L38" s="47"/>
      <c r="M38" s="47"/>
      <c r="N38" s="47"/>
      <c r="O38" s="47"/>
      <c r="Q38" s="55"/>
      <c r="X38" s="43">
        <f t="shared" si="1"/>
        <v>0</v>
      </c>
      <c r="Y38" s="7"/>
      <c r="Z38" s="6"/>
      <c r="AB38" s="6"/>
      <c r="AD38" s="6"/>
      <c r="AF38" s="43">
        <f t="shared" si="2"/>
        <v>0</v>
      </c>
      <c r="AG38" s="7"/>
      <c r="AH38" s="6"/>
      <c r="AJ38" s="6"/>
      <c r="AL38" s="6"/>
      <c r="AN38" s="43">
        <f t="shared" si="3"/>
        <v>0</v>
      </c>
      <c r="AO38" s="7"/>
      <c r="AP38" s="6"/>
      <c r="AR38" s="6"/>
      <c r="AT38" s="6"/>
      <c r="AV38" s="43">
        <f t="shared" si="4"/>
        <v>0</v>
      </c>
      <c r="AW38" s="45" t="s">
        <v>118</v>
      </c>
      <c r="AY38" s="45">
        <v>75963606.629999995</v>
      </c>
      <c r="BA38" s="45">
        <v>0</v>
      </c>
      <c r="BC38" s="45">
        <v>75963606.629999995</v>
      </c>
      <c r="BD38" s="45" t="s">
        <v>118</v>
      </c>
      <c r="BF38" s="45">
        <v>75963606.629999995</v>
      </c>
      <c r="BG38" s="45">
        <v>75963606.629999995</v>
      </c>
      <c r="BH38" s="45">
        <v>0</v>
      </c>
      <c r="BJ38" s="45">
        <v>0</v>
      </c>
    </row>
    <row r="39" spans="1:62" x14ac:dyDescent="0.2">
      <c r="A39" s="46"/>
      <c r="B39" s="48"/>
      <c r="D39" s="48"/>
      <c r="F39" s="48"/>
      <c r="I39" s="47"/>
      <c r="J39" s="47"/>
      <c r="K39" s="47"/>
      <c r="L39" s="47"/>
      <c r="M39" s="47"/>
      <c r="N39" s="47"/>
      <c r="O39" s="47"/>
      <c r="Q39" s="55"/>
      <c r="X39" s="43">
        <f t="shared" si="1"/>
        <v>0</v>
      </c>
      <c r="Y39" s="7"/>
      <c r="Z39" s="6"/>
      <c r="AB39" s="6"/>
      <c r="AD39" s="6"/>
      <c r="AF39" s="43">
        <f t="shared" si="2"/>
        <v>0</v>
      </c>
      <c r="AG39" s="7"/>
      <c r="AH39" s="6"/>
      <c r="AJ39" s="6"/>
      <c r="AL39" s="6"/>
      <c r="AN39" s="43">
        <f t="shared" si="3"/>
        <v>0</v>
      </c>
      <c r="AO39" s="7"/>
      <c r="AP39" s="6"/>
      <c r="AR39" s="6"/>
      <c r="AT39" s="6"/>
      <c r="AV39" s="43">
        <f t="shared" si="4"/>
        <v>0</v>
      </c>
      <c r="AW39" s="45" t="s">
        <v>119</v>
      </c>
      <c r="AY39" s="45">
        <v>5707851.71</v>
      </c>
      <c r="BA39" s="45">
        <v>226421292.88</v>
      </c>
      <c r="BC39" s="45">
        <v>232129144.59</v>
      </c>
      <c r="BD39" s="45" t="s">
        <v>220</v>
      </c>
      <c r="BF39" s="45">
        <v>0</v>
      </c>
      <c r="BH39" s="45">
        <v>75963606.629999995</v>
      </c>
      <c r="BJ39" s="45">
        <v>75963606.629999995</v>
      </c>
    </row>
    <row r="40" spans="1:62" x14ac:dyDescent="0.2">
      <c r="A40" s="46"/>
      <c r="B40" s="48"/>
      <c r="D40" s="48"/>
      <c r="F40" s="48"/>
      <c r="I40" s="47"/>
      <c r="J40" s="47"/>
      <c r="K40" s="47"/>
      <c r="L40" s="47"/>
      <c r="M40" s="47"/>
      <c r="N40" s="47"/>
      <c r="O40" s="47"/>
      <c r="Q40" s="55"/>
      <c r="X40" s="43">
        <f t="shared" si="1"/>
        <v>0</v>
      </c>
      <c r="Y40" s="7"/>
      <c r="Z40" s="6"/>
      <c r="AB40" s="6"/>
      <c r="AD40" s="6"/>
      <c r="AF40" s="43">
        <f t="shared" si="2"/>
        <v>0</v>
      </c>
      <c r="AG40" s="7"/>
      <c r="AH40" s="6"/>
      <c r="AJ40" s="6"/>
      <c r="AL40" s="6"/>
      <c r="AN40" s="43">
        <f t="shared" si="3"/>
        <v>0</v>
      </c>
      <c r="AO40" s="7"/>
      <c r="AP40" s="6"/>
      <c r="AR40" s="6"/>
      <c r="AT40" s="6"/>
      <c r="AV40" s="43">
        <f t="shared" si="4"/>
        <v>0</v>
      </c>
      <c r="AW40" s="45" t="s">
        <v>121</v>
      </c>
      <c r="AY40" s="45">
        <v>805068224.05999994</v>
      </c>
      <c r="AZ40" s="45">
        <v>104979.96</v>
      </c>
      <c r="BA40" s="45">
        <v>596729.94999999995</v>
      </c>
      <c r="BC40" s="45">
        <v>805559974.04999995</v>
      </c>
      <c r="BD40" s="45" t="s">
        <v>119</v>
      </c>
      <c r="BF40" s="45">
        <v>232129144.59</v>
      </c>
      <c r="BH40" s="45">
        <v>42540075.840000004</v>
      </c>
      <c r="BJ40" s="45">
        <v>274669220.43000001</v>
      </c>
    </row>
    <row r="41" spans="1:62" x14ac:dyDescent="0.2">
      <c r="A41" s="46"/>
      <c r="B41" s="48"/>
      <c r="D41" s="48"/>
      <c r="F41" s="48"/>
      <c r="I41" s="47"/>
      <c r="J41" s="47"/>
      <c r="K41" s="47"/>
      <c r="L41" s="47"/>
      <c r="M41" s="47"/>
      <c r="N41" s="47"/>
      <c r="O41" s="47"/>
      <c r="Q41" s="55"/>
      <c r="X41" s="43">
        <f t="shared" si="1"/>
        <v>0</v>
      </c>
      <c r="Y41" s="7"/>
      <c r="Z41" s="6"/>
      <c r="AB41" s="6"/>
      <c r="AD41" s="6"/>
      <c r="AF41" s="43">
        <f t="shared" si="2"/>
        <v>0</v>
      </c>
      <c r="AG41" s="7"/>
      <c r="AH41" s="6"/>
      <c r="AJ41" s="6"/>
      <c r="AL41" s="6"/>
      <c r="AN41" s="43">
        <f t="shared" si="3"/>
        <v>0</v>
      </c>
      <c r="AO41" s="7"/>
      <c r="AP41" s="6"/>
      <c r="AR41" s="6"/>
      <c r="AT41" s="6"/>
      <c r="AV41" s="43">
        <f t="shared" si="4"/>
        <v>0</v>
      </c>
      <c r="AW41" s="45" t="s">
        <v>123</v>
      </c>
      <c r="AY41" s="45">
        <v>-494656.92</v>
      </c>
      <c r="BA41" s="45">
        <v>0</v>
      </c>
      <c r="BC41" s="45">
        <v>-494656.92</v>
      </c>
      <c r="BD41" s="45" t="s">
        <v>122</v>
      </c>
      <c r="BF41" s="45">
        <v>805559974.04999995</v>
      </c>
      <c r="BG41" s="45">
        <v>435134.83</v>
      </c>
      <c r="BH41" s="45">
        <v>1252319.57</v>
      </c>
      <c r="BJ41" s="45">
        <v>806377158.78999996</v>
      </c>
    </row>
    <row r="42" spans="1:62" ht="22.5" x14ac:dyDescent="0.2">
      <c r="A42" s="46" t="s">
        <v>104</v>
      </c>
      <c r="C42" s="48">
        <v>7994104.9199999999</v>
      </c>
      <c r="D42" s="48">
        <v>66000508.799999997</v>
      </c>
      <c r="E42" s="52">
        <v>75133819.510000005</v>
      </c>
      <c r="G42" s="48">
        <v>17127415.629999999</v>
      </c>
      <c r="H42" s="43">
        <f>+G42-AE42</f>
        <v>0</v>
      </c>
      <c r="I42" s="46" t="s">
        <v>104</v>
      </c>
      <c r="J42" s="46"/>
      <c r="K42" s="46">
        <v>7994104.9199999999</v>
      </c>
      <c r="L42" s="46">
        <v>23851830.800000001</v>
      </c>
      <c r="M42" s="46">
        <v>25396876.149999999</v>
      </c>
      <c r="N42" s="46"/>
      <c r="O42" s="46">
        <v>9539150.2699999996</v>
      </c>
      <c r="Q42" s="55" t="s">
        <v>104</v>
      </c>
      <c r="S42" s="54">
        <v>9539150.2699999996</v>
      </c>
      <c r="T42" s="45">
        <v>19656525.260000002</v>
      </c>
      <c r="U42" s="45">
        <v>25444965.670000002</v>
      </c>
      <c r="W42" s="45">
        <v>15327590.68</v>
      </c>
      <c r="X42" s="43">
        <f t="shared" si="1"/>
        <v>0</v>
      </c>
      <c r="Y42" s="5" t="s">
        <v>104</v>
      </c>
      <c r="AA42" s="6">
        <v>15327590.68</v>
      </c>
      <c r="AB42" s="6">
        <v>22492152.739999998</v>
      </c>
      <c r="AC42" s="6">
        <v>24291977.690000001</v>
      </c>
      <c r="AE42" s="6">
        <v>17127415.629999999</v>
      </c>
      <c r="AF42" s="43">
        <f t="shared" si="2"/>
        <v>0</v>
      </c>
      <c r="AG42" s="5" t="s">
        <v>104</v>
      </c>
      <c r="AI42" s="6">
        <v>17127415.629999999</v>
      </c>
      <c r="AJ42" s="6">
        <v>19650298.390000001</v>
      </c>
      <c r="AK42" s="6">
        <v>26061287.129999999</v>
      </c>
      <c r="AM42" s="6">
        <v>23538404.370000001</v>
      </c>
      <c r="AN42" s="43">
        <f t="shared" si="3"/>
        <v>0</v>
      </c>
      <c r="AO42" s="5" t="s">
        <v>104</v>
      </c>
      <c r="AQ42" s="6">
        <v>23538404.370000001</v>
      </c>
      <c r="AR42" s="6">
        <v>22940961.379999999</v>
      </c>
      <c r="AS42" s="6">
        <v>24312265.420000002</v>
      </c>
      <c r="AU42" s="6">
        <v>24909708.41</v>
      </c>
      <c r="AV42" s="43">
        <f t="shared" si="4"/>
        <v>0</v>
      </c>
      <c r="AW42" s="45" t="s">
        <v>4</v>
      </c>
      <c r="AY42" s="45">
        <v>3834436.74</v>
      </c>
      <c r="BA42" s="45">
        <v>1803908.56</v>
      </c>
      <c r="BC42" s="45">
        <v>5638345.2999999998</v>
      </c>
      <c r="BD42" s="45" t="s">
        <v>123</v>
      </c>
      <c r="BF42" s="45">
        <v>-494656.92</v>
      </c>
      <c r="BH42" s="45">
        <v>0</v>
      </c>
      <c r="BJ42" s="45">
        <v>-494656.92</v>
      </c>
    </row>
    <row r="43" spans="1:62" x14ac:dyDescent="0.2">
      <c r="A43" s="46" t="s">
        <v>105</v>
      </c>
      <c r="C43" s="48">
        <v>14125738.08</v>
      </c>
      <c r="D43" s="48">
        <v>78119779.760000005</v>
      </c>
      <c r="E43" s="52">
        <v>97182790.150000006</v>
      </c>
      <c r="G43" s="48">
        <v>33188748.469999999</v>
      </c>
      <c r="H43" s="43">
        <f t="shared" ref="H43:H80" si="5">+G43-AE43</f>
        <v>0</v>
      </c>
      <c r="I43" s="46" t="s">
        <v>105</v>
      </c>
      <c r="J43" s="46"/>
      <c r="K43" s="46">
        <v>14125738.08</v>
      </c>
      <c r="L43" s="46">
        <v>12882089.07</v>
      </c>
      <c r="M43" s="46">
        <v>23115383.489999998</v>
      </c>
      <c r="N43" s="46"/>
      <c r="O43" s="46">
        <v>24359032.5</v>
      </c>
      <c r="Q43" s="55" t="s">
        <v>105</v>
      </c>
      <c r="S43" s="54">
        <v>24359032.5</v>
      </c>
      <c r="T43" s="45">
        <v>27157216.140000001</v>
      </c>
      <c r="U43" s="45">
        <v>30587371.710000001</v>
      </c>
      <c r="W43" s="45">
        <v>27789188.07</v>
      </c>
      <c r="X43" s="43">
        <f t="shared" si="1"/>
        <v>0</v>
      </c>
      <c r="Y43" s="5" t="s">
        <v>105</v>
      </c>
      <c r="AA43" s="6">
        <v>27789188.07</v>
      </c>
      <c r="AB43" s="6">
        <v>38080474.549999997</v>
      </c>
      <c r="AC43" s="6">
        <v>43480034.950000003</v>
      </c>
      <c r="AE43" s="6">
        <v>33188748.469999999</v>
      </c>
      <c r="AF43" s="43">
        <f t="shared" si="2"/>
        <v>0</v>
      </c>
      <c r="AG43" s="5" t="s">
        <v>106</v>
      </c>
      <c r="AI43" s="6">
        <v>33188748.469999999</v>
      </c>
      <c r="AJ43" s="6">
        <v>37622553.909999996</v>
      </c>
      <c r="AK43" s="6">
        <v>30576051.75</v>
      </c>
      <c r="AM43" s="6">
        <v>26142246.309999999</v>
      </c>
      <c r="AN43" s="43">
        <f t="shared" si="3"/>
        <v>0</v>
      </c>
      <c r="AO43" s="5" t="s">
        <v>105</v>
      </c>
      <c r="AQ43" s="6">
        <v>26142246.309999999</v>
      </c>
      <c r="AR43" s="6">
        <v>41643773.229999997</v>
      </c>
      <c r="AS43" s="6">
        <v>42043157.689999998</v>
      </c>
      <c r="AU43" s="6">
        <v>26541630.77</v>
      </c>
      <c r="AV43" s="43">
        <f t="shared" si="4"/>
        <v>0</v>
      </c>
      <c r="AW43" s="45" t="s">
        <v>5</v>
      </c>
      <c r="AY43" s="45">
        <v>130304526.61</v>
      </c>
      <c r="BA43" s="45">
        <v>33830025.350000001</v>
      </c>
      <c r="BC43" s="45">
        <v>164134551.96000001</v>
      </c>
      <c r="BD43" s="45" t="s">
        <v>4</v>
      </c>
      <c r="BF43" s="45">
        <v>5638345.2999999998</v>
      </c>
      <c r="BH43" s="45">
        <v>1745008.5</v>
      </c>
      <c r="BJ43" s="45">
        <v>7383353.7999999998</v>
      </c>
    </row>
    <row r="44" spans="1:62" ht="22.5" x14ac:dyDescent="0.2">
      <c r="A44" s="46" t="s">
        <v>107</v>
      </c>
      <c r="C44" s="48">
        <v>191323.6</v>
      </c>
      <c r="D44" s="48">
        <v>36057770.299999997</v>
      </c>
      <c r="E44" s="52">
        <v>35866446.700000003</v>
      </c>
      <c r="G44" s="48">
        <v>0</v>
      </c>
      <c r="H44" s="43">
        <f t="shared" si="5"/>
        <v>0</v>
      </c>
      <c r="I44" s="46" t="s">
        <v>107</v>
      </c>
      <c r="J44" s="46"/>
      <c r="K44" s="46">
        <v>191323.6</v>
      </c>
      <c r="L44" s="46">
        <v>5846432.2300000004</v>
      </c>
      <c r="M44" s="46">
        <v>7797879.5599999996</v>
      </c>
      <c r="N44" s="46"/>
      <c r="O44" s="46">
        <v>2142770.9300000002</v>
      </c>
      <c r="Q44" s="55" t="s">
        <v>108</v>
      </c>
      <c r="S44" s="54">
        <v>2142770.9300000002</v>
      </c>
      <c r="T44" s="45">
        <v>11652267.369999999</v>
      </c>
      <c r="U44" s="45">
        <v>14198329.17</v>
      </c>
      <c r="W44" s="45">
        <v>4688832.7300000004</v>
      </c>
      <c r="X44" s="43">
        <f t="shared" si="1"/>
        <v>0</v>
      </c>
      <c r="Y44" s="5" t="s">
        <v>108</v>
      </c>
      <c r="AA44" s="6">
        <v>4688832.7300000004</v>
      </c>
      <c r="AB44" s="6">
        <v>18559070.699999999</v>
      </c>
      <c r="AC44" s="6">
        <v>13870237.970000001</v>
      </c>
      <c r="AE44" s="6">
        <v>0</v>
      </c>
      <c r="AF44" s="43">
        <f t="shared" si="2"/>
        <v>0</v>
      </c>
      <c r="AG44" s="5" t="s">
        <v>107</v>
      </c>
      <c r="AI44" s="6">
        <v>0</v>
      </c>
      <c r="AJ44" s="6">
        <v>18586983.989999998</v>
      </c>
      <c r="AK44" s="6">
        <v>18984341.050000001</v>
      </c>
      <c r="AM44" s="6">
        <v>397357.06</v>
      </c>
      <c r="AN44" s="43">
        <f t="shared" si="3"/>
        <v>0</v>
      </c>
      <c r="AO44" s="5" t="s">
        <v>107</v>
      </c>
      <c r="AQ44" s="6">
        <v>397357.06</v>
      </c>
      <c r="AR44" s="6">
        <v>14268824.98</v>
      </c>
      <c r="AS44" s="6">
        <v>20443493.059999999</v>
      </c>
      <c r="AU44" s="6">
        <v>6572025.1399999997</v>
      </c>
      <c r="AV44" s="43">
        <f t="shared" si="4"/>
        <v>0</v>
      </c>
      <c r="AW44" s="45" t="s">
        <v>43</v>
      </c>
      <c r="AY44" s="45">
        <v>14578965.390000001</v>
      </c>
      <c r="BA44" s="45">
        <v>27372444.48</v>
      </c>
      <c r="BC44" s="45">
        <v>41951409.869999997</v>
      </c>
      <c r="BD44" s="45" t="s">
        <v>223</v>
      </c>
      <c r="BF44" s="45">
        <v>164134551.96000001</v>
      </c>
      <c r="BH44" s="45">
        <v>47720268.780000001</v>
      </c>
      <c r="BJ44" s="45">
        <v>211854820.74000001</v>
      </c>
    </row>
    <row r="45" spans="1:62" ht="22.5" x14ac:dyDescent="0.2">
      <c r="A45" s="46" t="s">
        <v>109</v>
      </c>
      <c r="C45" s="48">
        <v>12023595.390000001</v>
      </c>
      <c r="D45" s="48">
        <v>28212492.149999999</v>
      </c>
      <c r="E45" s="52">
        <v>25498454.329999998</v>
      </c>
      <c r="G45" s="48">
        <v>9309557.5700000003</v>
      </c>
      <c r="H45" s="43">
        <f t="shared" si="5"/>
        <v>0</v>
      </c>
      <c r="I45" s="46" t="s">
        <v>109</v>
      </c>
      <c r="J45" s="46"/>
      <c r="K45" s="46">
        <v>12023595.390000001</v>
      </c>
      <c r="L45" s="46">
        <v>8482999.6899999995</v>
      </c>
      <c r="M45" s="46">
        <v>8310252.4900000002</v>
      </c>
      <c r="N45" s="46"/>
      <c r="O45" s="46">
        <v>11850848.189999999</v>
      </c>
      <c r="Q45" s="55" t="s">
        <v>109</v>
      </c>
      <c r="S45" s="54">
        <v>11850848.189999999</v>
      </c>
      <c r="T45" s="45">
        <v>6141105.4500000002</v>
      </c>
      <c r="U45" s="45">
        <v>8434639.3100000005</v>
      </c>
      <c r="W45" s="45">
        <v>14144382.050000001</v>
      </c>
      <c r="X45" s="43">
        <f t="shared" si="1"/>
        <v>0</v>
      </c>
      <c r="Y45" s="5" t="s">
        <v>109</v>
      </c>
      <c r="AA45" s="6">
        <v>14144382.050000001</v>
      </c>
      <c r="AB45" s="6">
        <v>13588387.01</v>
      </c>
      <c r="AC45" s="6">
        <v>8753562.5299999993</v>
      </c>
      <c r="AE45" s="6">
        <v>9309557.5700000003</v>
      </c>
      <c r="AF45" s="43">
        <f t="shared" si="2"/>
        <v>0</v>
      </c>
      <c r="AG45" s="5" t="s">
        <v>109</v>
      </c>
      <c r="AI45" s="6">
        <v>9309557.5700000003</v>
      </c>
      <c r="AJ45" s="6">
        <v>8685852.2899999991</v>
      </c>
      <c r="AK45" s="6">
        <v>8303712.2000000002</v>
      </c>
      <c r="AM45" s="6">
        <v>8927417.4800000004</v>
      </c>
      <c r="AN45" s="43">
        <f t="shared" si="3"/>
        <v>0</v>
      </c>
      <c r="AO45" s="5" t="s">
        <v>109</v>
      </c>
      <c r="AQ45" s="6">
        <v>8927417.4800000004</v>
      </c>
      <c r="AR45" s="6">
        <v>7048871.0800000001</v>
      </c>
      <c r="AS45" s="6">
        <v>8828693.0899999999</v>
      </c>
      <c r="AU45" s="6">
        <v>10707239.49</v>
      </c>
      <c r="AV45" s="43">
        <f t="shared" si="4"/>
        <v>0</v>
      </c>
      <c r="AW45" s="45" t="s">
        <v>6</v>
      </c>
      <c r="AY45" s="45">
        <v>5644161.1699999999</v>
      </c>
      <c r="BA45" s="45">
        <v>1426955.88</v>
      </c>
      <c r="BC45" s="45">
        <v>7071117.0499999998</v>
      </c>
      <c r="BD45" s="45" t="s">
        <v>43</v>
      </c>
      <c r="BF45" s="45">
        <v>41951409.869999997</v>
      </c>
      <c r="BH45" s="45">
        <v>1334875.3</v>
      </c>
      <c r="BJ45" s="45">
        <v>43286285.170000002</v>
      </c>
    </row>
    <row r="46" spans="1:62" ht="22.5" x14ac:dyDescent="0.2">
      <c r="A46" s="46" t="s">
        <v>110</v>
      </c>
      <c r="C46" s="48">
        <v>185670.37</v>
      </c>
      <c r="D46" s="48">
        <v>39346.730000000003</v>
      </c>
      <c r="E46" s="52">
        <v>36316.519999999997</v>
      </c>
      <c r="G46" s="48">
        <v>182640.16</v>
      </c>
      <c r="H46" s="43">
        <f t="shared" si="5"/>
        <v>0</v>
      </c>
      <c r="I46" s="46" t="s">
        <v>110</v>
      </c>
      <c r="J46" s="46"/>
      <c r="K46" s="46">
        <v>185670.37</v>
      </c>
      <c r="L46" s="46">
        <v>5000</v>
      </c>
      <c r="M46" s="46">
        <v>15030.16</v>
      </c>
      <c r="N46" s="46"/>
      <c r="O46" s="46">
        <v>195700.53</v>
      </c>
      <c r="Q46" s="55" t="s">
        <v>110</v>
      </c>
      <c r="S46" s="54">
        <v>195700.53</v>
      </c>
      <c r="T46" s="45">
        <v>14201.53</v>
      </c>
      <c r="U46" s="45">
        <v>2522</v>
      </c>
      <c r="W46" s="45">
        <v>184021</v>
      </c>
      <c r="X46" s="43">
        <f t="shared" si="1"/>
        <v>0</v>
      </c>
      <c r="Y46" s="5" t="s">
        <v>110</v>
      </c>
      <c r="AA46" s="6">
        <v>184021</v>
      </c>
      <c r="AB46" s="6">
        <v>20145.2</v>
      </c>
      <c r="AC46" s="6">
        <v>18764.36</v>
      </c>
      <c r="AE46" s="6">
        <v>182640.16</v>
      </c>
      <c r="AF46" s="43">
        <f t="shared" si="2"/>
        <v>0</v>
      </c>
      <c r="AG46" s="5" t="s">
        <v>110</v>
      </c>
      <c r="AI46" s="6">
        <v>182640.16</v>
      </c>
      <c r="AJ46" s="6">
        <v>15071.73</v>
      </c>
      <c r="AK46" s="6">
        <v>21095.67</v>
      </c>
      <c r="AM46" s="6">
        <v>188664.1</v>
      </c>
      <c r="AN46" s="43">
        <f t="shared" si="3"/>
        <v>0</v>
      </c>
      <c r="AO46" s="5" t="s">
        <v>110</v>
      </c>
      <c r="AQ46" s="6">
        <v>188664.1</v>
      </c>
      <c r="AR46" s="6">
        <v>7235.11</v>
      </c>
      <c r="AS46" s="6">
        <v>7584.01</v>
      </c>
      <c r="AU46" s="6">
        <v>189013</v>
      </c>
      <c r="AV46" s="43">
        <f t="shared" si="4"/>
        <v>0</v>
      </c>
      <c r="AW46" s="45" t="s">
        <v>7</v>
      </c>
      <c r="AY46" s="45">
        <v>22774724.239999998</v>
      </c>
      <c r="BA46" s="45">
        <v>8172817.1799999997</v>
      </c>
      <c r="BC46" s="45">
        <v>30947541.420000002</v>
      </c>
      <c r="BD46" s="45" t="s">
        <v>6</v>
      </c>
      <c r="BF46" s="45">
        <v>7071117.0499999998</v>
      </c>
      <c r="BH46" s="45">
        <v>3617092.45</v>
      </c>
      <c r="BJ46" s="45">
        <v>10688209.5</v>
      </c>
    </row>
    <row r="47" spans="1:62" x14ac:dyDescent="0.2">
      <c r="A47" s="46" t="s">
        <v>111</v>
      </c>
      <c r="C47" s="48">
        <v>18332962.039999999</v>
      </c>
      <c r="D47" s="48">
        <v>39131215.219999999</v>
      </c>
      <c r="E47" s="52">
        <v>46094437.75</v>
      </c>
      <c r="G47" s="48">
        <v>25296184.57</v>
      </c>
      <c r="H47" s="43">
        <f t="shared" si="5"/>
        <v>0</v>
      </c>
      <c r="I47" s="46" t="s">
        <v>112</v>
      </c>
      <c r="J47" s="46"/>
      <c r="K47" s="46">
        <v>18332962.039999999</v>
      </c>
      <c r="L47" s="46">
        <v>6930513.8300000001</v>
      </c>
      <c r="M47" s="46">
        <v>7336489.4500000002</v>
      </c>
      <c r="N47" s="46"/>
      <c r="O47" s="46">
        <v>18738937.66</v>
      </c>
      <c r="Q47" s="55" t="s">
        <v>112</v>
      </c>
      <c r="S47" s="54">
        <v>18738937.66</v>
      </c>
      <c r="T47" s="45">
        <v>9011078.5</v>
      </c>
      <c r="U47" s="45">
        <v>8527295.5899999999</v>
      </c>
      <c r="W47" s="45">
        <v>18255154.75</v>
      </c>
      <c r="X47" s="43">
        <f t="shared" si="1"/>
        <v>0</v>
      </c>
      <c r="Y47" s="5" t="s">
        <v>112</v>
      </c>
      <c r="AA47" s="6">
        <v>18255154.75</v>
      </c>
      <c r="AB47" s="6">
        <v>23189622.890000001</v>
      </c>
      <c r="AC47" s="6">
        <v>30230652.710000001</v>
      </c>
      <c r="AE47" s="6">
        <v>25296184.57</v>
      </c>
      <c r="AF47" s="43">
        <f t="shared" si="2"/>
        <v>0</v>
      </c>
      <c r="AG47" s="5" t="s">
        <v>112</v>
      </c>
      <c r="AI47" s="6">
        <v>25296184.57</v>
      </c>
      <c r="AJ47" s="6">
        <v>14302229.43</v>
      </c>
      <c r="AK47" s="6">
        <v>11781120.85</v>
      </c>
      <c r="AM47" s="6">
        <v>22775075.989999998</v>
      </c>
      <c r="AN47" s="43">
        <f t="shared" si="3"/>
        <v>0</v>
      </c>
      <c r="AO47" s="5" t="s">
        <v>112</v>
      </c>
      <c r="AQ47" s="6">
        <v>22775075.989999998</v>
      </c>
      <c r="AR47" s="6">
        <v>11498242.789999999</v>
      </c>
      <c r="AS47" s="6">
        <v>11491676.140000001</v>
      </c>
      <c r="AU47" s="6">
        <v>22768509.34</v>
      </c>
      <c r="AV47" s="43">
        <f t="shared" si="4"/>
        <v>0</v>
      </c>
      <c r="AW47" s="45" t="s">
        <v>214</v>
      </c>
      <c r="AY47" s="45">
        <v>4166296.63</v>
      </c>
      <c r="BA47" s="45">
        <v>1139545.24</v>
      </c>
      <c r="BC47" s="45">
        <v>5305841.87</v>
      </c>
      <c r="BD47" s="45" t="s">
        <v>7</v>
      </c>
      <c r="BF47" s="45">
        <v>30947541.420000002</v>
      </c>
      <c r="BH47" s="45">
        <v>7486016.6600000001</v>
      </c>
      <c r="BJ47" s="45">
        <v>38433558.079999998</v>
      </c>
    </row>
    <row r="48" spans="1:62" ht="22.5" x14ac:dyDescent="0.2">
      <c r="A48" s="46" t="s">
        <v>113</v>
      </c>
      <c r="C48" s="48">
        <v>5890804.6200000001</v>
      </c>
      <c r="D48" s="48">
        <v>8244834.0599999996</v>
      </c>
      <c r="E48" s="52">
        <v>4587860.46</v>
      </c>
      <c r="G48" s="48">
        <v>2233831.02</v>
      </c>
      <c r="H48" s="43">
        <f t="shared" si="5"/>
        <v>0</v>
      </c>
      <c r="I48" s="46" t="s">
        <v>114</v>
      </c>
      <c r="J48" s="46"/>
      <c r="K48" s="46">
        <v>5890804.6200000001</v>
      </c>
      <c r="L48" s="46">
        <v>5318547.17</v>
      </c>
      <c r="M48" s="46">
        <v>1682759.49</v>
      </c>
      <c r="N48" s="46"/>
      <c r="O48" s="46">
        <v>2255016.94</v>
      </c>
      <c r="Q48" s="55" t="s">
        <v>115</v>
      </c>
      <c r="S48" s="54">
        <v>2255016.94</v>
      </c>
      <c r="T48" s="45">
        <v>1469607.56</v>
      </c>
      <c r="U48" s="45">
        <v>1316248.93</v>
      </c>
      <c r="W48" s="45">
        <v>2101658.31</v>
      </c>
      <c r="X48" s="43">
        <f t="shared" si="1"/>
        <v>0</v>
      </c>
      <c r="Y48" s="5" t="s">
        <v>115</v>
      </c>
      <c r="AA48" s="6">
        <v>2101658.31</v>
      </c>
      <c r="AB48" s="6">
        <v>1456679.33</v>
      </c>
      <c r="AC48" s="6">
        <v>1588852.04</v>
      </c>
      <c r="AE48" s="6">
        <v>2233831.02</v>
      </c>
      <c r="AF48" s="43">
        <f t="shared" si="2"/>
        <v>0</v>
      </c>
      <c r="AG48" s="5" t="s">
        <v>115</v>
      </c>
      <c r="AI48" s="6">
        <v>2233831.02</v>
      </c>
      <c r="AJ48" s="6">
        <v>1336833.1000000001</v>
      </c>
      <c r="AK48" s="6">
        <v>1380279.38</v>
      </c>
      <c r="AM48" s="6">
        <v>2277277.2999999998</v>
      </c>
      <c r="AN48" s="43">
        <f t="shared" si="3"/>
        <v>0</v>
      </c>
      <c r="AO48" s="5" t="s">
        <v>114</v>
      </c>
      <c r="AQ48" s="6">
        <v>2277277.2999999998</v>
      </c>
      <c r="AR48" s="6">
        <v>1618533.9</v>
      </c>
      <c r="AS48" s="6">
        <v>1473216.03</v>
      </c>
      <c r="AU48" s="6">
        <v>2131959.4300000002</v>
      </c>
      <c r="AV48" s="43">
        <f t="shared" si="4"/>
        <v>0</v>
      </c>
      <c r="AW48" s="45" t="s">
        <v>9</v>
      </c>
      <c r="AY48" s="45">
        <v>27712841.899999999</v>
      </c>
      <c r="BA48" s="45">
        <v>6971445.7199999997</v>
      </c>
      <c r="BC48" s="45">
        <v>34684287.619999997</v>
      </c>
      <c r="BD48" s="45" t="s">
        <v>224</v>
      </c>
      <c r="BF48" s="45">
        <v>5305841.87</v>
      </c>
      <c r="BH48" s="45">
        <v>1147195.18</v>
      </c>
      <c r="BJ48" s="45">
        <v>6453037.0499999998</v>
      </c>
    </row>
    <row r="49" spans="1:62" ht="22.5" x14ac:dyDescent="0.2">
      <c r="A49" s="46" t="s">
        <v>116</v>
      </c>
      <c r="C49" s="48">
        <v>3401451.42</v>
      </c>
      <c r="D49" s="48">
        <v>818869.47</v>
      </c>
      <c r="E49" s="52">
        <v>0</v>
      </c>
      <c r="G49" s="48">
        <v>2582581.9500000002</v>
      </c>
      <c r="H49" s="43">
        <f t="shared" si="5"/>
        <v>0</v>
      </c>
      <c r="I49" s="46" t="s">
        <v>116</v>
      </c>
      <c r="J49" s="46"/>
      <c r="K49" s="46">
        <v>3401451.42</v>
      </c>
      <c r="L49" s="46">
        <v>270694.99</v>
      </c>
      <c r="M49" s="46">
        <v>0</v>
      </c>
      <c r="N49" s="46"/>
      <c r="O49" s="46">
        <v>3130756.43</v>
      </c>
      <c r="Q49" s="55" t="s">
        <v>117</v>
      </c>
      <c r="S49" s="54">
        <v>3130756.43</v>
      </c>
      <c r="T49" s="45">
        <v>272956.49</v>
      </c>
      <c r="U49" s="45">
        <v>0</v>
      </c>
      <c r="W49" s="45">
        <v>2857799.94</v>
      </c>
      <c r="X49" s="43">
        <f t="shared" si="1"/>
        <v>0</v>
      </c>
      <c r="Y49" s="5" t="s">
        <v>117</v>
      </c>
      <c r="AA49" s="6">
        <v>2857799.94</v>
      </c>
      <c r="AB49" s="6">
        <v>275217.99</v>
      </c>
      <c r="AC49" s="6">
        <v>0</v>
      </c>
      <c r="AE49" s="6">
        <v>2582581.9500000002</v>
      </c>
      <c r="AF49" s="43">
        <f t="shared" si="2"/>
        <v>0</v>
      </c>
      <c r="AG49" s="5" t="s">
        <v>116</v>
      </c>
      <c r="AI49" s="6">
        <v>2582581.9500000002</v>
      </c>
      <c r="AJ49" s="6">
        <v>277547.99</v>
      </c>
      <c r="AK49" s="6">
        <v>0</v>
      </c>
      <c r="AM49" s="6">
        <v>2305033.96</v>
      </c>
      <c r="AN49" s="43">
        <f t="shared" si="3"/>
        <v>0</v>
      </c>
      <c r="AO49" s="5" t="s">
        <v>116</v>
      </c>
      <c r="AQ49" s="6">
        <v>2305033.96</v>
      </c>
      <c r="AR49" s="6">
        <v>279833.36</v>
      </c>
      <c r="AS49" s="6">
        <v>0</v>
      </c>
      <c r="AU49" s="6">
        <v>2025200.6</v>
      </c>
      <c r="AV49" s="43">
        <f t="shared" si="4"/>
        <v>0</v>
      </c>
      <c r="AW49" s="45" t="s">
        <v>215</v>
      </c>
      <c r="AY49" s="45">
        <v>2586725.85</v>
      </c>
      <c r="BA49" s="45">
        <v>1335613.1499999999</v>
      </c>
      <c r="BC49" s="45">
        <v>3922339</v>
      </c>
      <c r="BD49" s="45" t="s">
        <v>9</v>
      </c>
      <c r="BF49" s="45">
        <v>34684287.619999997</v>
      </c>
      <c r="BH49" s="45">
        <v>7176720.1500000004</v>
      </c>
      <c r="BJ49" s="45">
        <v>41861007.770000003</v>
      </c>
    </row>
    <row r="50" spans="1:62" x14ac:dyDescent="0.2">
      <c r="A50" s="46"/>
      <c r="C50" s="48"/>
      <c r="D50" s="48"/>
      <c r="E50" s="52"/>
      <c r="G50" s="48"/>
      <c r="H50" s="43">
        <f t="shared" si="5"/>
        <v>0</v>
      </c>
      <c r="I50" s="46"/>
      <c r="J50" s="46"/>
      <c r="K50" s="46"/>
      <c r="L50" s="46"/>
      <c r="M50" s="46"/>
      <c r="N50" s="46"/>
      <c r="O50" s="46"/>
      <c r="Q50" s="55"/>
      <c r="X50" s="43">
        <f t="shared" si="1"/>
        <v>0</v>
      </c>
      <c r="Y50" s="5"/>
      <c r="AA50" s="6"/>
      <c r="AB50" s="6"/>
      <c r="AC50" s="6"/>
      <c r="AE50" s="6"/>
      <c r="AF50" s="43">
        <f t="shared" si="2"/>
        <v>0</v>
      </c>
      <c r="AG50" s="5"/>
      <c r="AI50" s="6"/>
      <c r="AJ50" s="6"/>
      <c r="AK50" s="6"/>
      <c r="AM50" s="6"/>
      <c r="AN50" s="43">
        <f t="shared" si="3"/>
        <v>0</v>
      </c>
      <c r="AO50" s="5"/>
      <c r="AQ50" s="6"/>
      <c r="AR50" s="6"/>
      <c r="AS50" s="6"/>
      <c r="AU50" s="6"/>
      <c r="AV50" s="43">
        <f t="shared" si="4"/>
        <v>0</v>
      </c>
      <c r="AW50" s="45" t="s">
        <v>47</v>
      </c>
      <c r="AY50" s="45">
        <v>7884582.3499999996</v>
      </c>
      <c r="BA50" s="45">
        <v>3580228.69</v>
      </c>
      <c r="BC50" s="45">
        <v>11464811.039999999</v>
      </c>
      <c r="BD50" s="45" t="s">
        <v>46</v>
      </c>
      <c r="BF50" s="45">
        <v>3922339</v>
      </c>
      <c r="BH50" s="45">
        <v>1660051.84</v>
      </c>
      <c r="BJ50" s="45">
        <v>5582390.8399999999</v>
      </c>
    </row>
    <row r="51" spans="1:62" x14ac:dyDescent="0.2">
      <c r="A51" s="46"/>
      <c r="C51" s="48"/>
      <c r="D51" s="48"/>
      <c r="E51" s="52"/>
      <c r="G51" s="48"/>
      <c r="H51" s="43">
        <f t="shared" si="5"/>
        <v>0</v>
      </c>
      <c r="I51" s="46"/>
      <c r="J51" s="46"/>
      <c r="K51" s="46"/>
      <c r="L51" s="46"/>
      <c r="M51" s="46"/>
      <c r="N51" s="46"/>
      <c r="O51" s="46"/>
      <c r="Q51" s="55"/>
      <c r="X51" s="43">
        <f t="shared" si="1"/>
        <v>0</v>
      </c>
      <c r="Y51" s="5"/>
      <c r="AA51" s="6"/>
      <c r="AB51" s="6"/>
      <c r="AC51" s="6"/>
      <c r="AE51" s="6"/>
      <c r="AF51" s="43">
        <f t="shared" si="2"/>
        <v>0</v>
      </c>
      <c r="AG51" s="5"/>
      <c r="AI51" s="6"/>
      <c r="AJ51" s="6"/>
      <c r="AK51" s="6"/>
      <c r="AM51" s="6"/>
      <c r="AN51" s="43">
        <f t="shared" si="3"/>
        <v>0</v>
      </c>
      <c r="AO51" s="5"/>
      <c r="AQ51" s="6"/>
      <c r="AR51" s="6"/>
      <c r="AS51" s="6"/>
      <c r="AU51" s="6"/>
      <c r="AV51" s="43">
        <f t="shared" si="4"/>
        <v>0</v>
      </c>
      <c r="AW51" s="45" t="s">
        <v>48</v>
      </c>
      <c r="AY51" s="45">
        <v>127370</v>
      </c>
      <c r="BA51" s="45">
        <v>26700</v>
      </c>
      <c r="BC51" s="45">
        <v>154070</v>
      </c>
      <c r="BD51" s="45" t="s">
        <v>47</v>
      </c>
      <c r="BF51" s="45">
        <v>11464811.039999999</v>
      </c>
      <c r="BH51" s="45">
        <v>4240044.7</v>
      </c>
      <c r="BJ51" s="45">
        <v>15704855.74</v>
      </c>
    </row>
    <row r="52" spans="1:62" x14ac:dyDescent="0.2">
      <c r="A52" s="46"/>
      <c r="C52" s="48"/>
      <c r="D52" s="48"/>
      <c r="E52" s="52"/>
      <c r="G52" s="48"/>
      <c r="H52" s="43">
        <f t="shared" si="5"/>
        <v>0</v>
      </c>
      <c r="I52" s="46"/>
      <c r="J52" s="46"/>
      <c r="K52" s="46"/>
      <c r="L52" s="46"/>
      <c r="M52" s="46"/>
      <c r="N52" s="46"/>
      <c r="O52" s="46"/>
      <c r="Q52" s="55"/>
      <c r="X52" s="43">
        <f t="shared" si="1"/>
        <v>0</v>
      </c>
      <c r="Y52" s="5"/>
      <c r="AA52" s="6"/>
      <c r="AB52" s="6"/>
      <c r="AC52" s="6"/>
      <c r="AE52" s="6"/>
      <c r="AF52" s="43">
        <f t="shared" si="2"/>
        <v>0</v>
      </c>
      <c r="AG52" s="5"/>
      <c r="AI52" s="6"/>
      <c r="AJ52" s="6"/>
      <c r="AK52" s="6"/>
      <c r="AM52" s="6"/>
      <c r="AN52" s="43">
        <f t="shared" si="3"/>
        <v>0</v>
      </c>
      <c r="AO52" s="5"/>
      <c r="AQ52" s="6"/>
      <c r="AR52" s="6"/>
      <c r="AS52" s="6"/>
      <c r="AU52" s="6"/>
      <c r="AV52" s="43">
        <f t="shared" si="4"/>
        <v>0</v>
      </c>
      <c r="AW52" s="45" t="s">
        <v>10</v>
      </c>
      <c r="AY52" s="45">
        <v>15868883.699999999</v>
      </c>
      <c r="BA52" s="45">
        <v>2905263.4</v>
      </c>
      <c r="BC52" s="45">
        <v>18774147.100000001</v>
      </c>
      <c r="BD52" s="45" t="s">
        <v>225</v>
      </c>
      <c r="BF52" s="45">
        <v>154070</v>
      </c>
      <c r="BH52" s="45">
        <v>21050</v>
      </c>
      <c r="BJ52" s="45">
        <v>175120</v>
      </c>
    </row>
    <row r="53" spans="1:62" x14ac:dyDescent="0.2">
      <c r="A53" s="46"/>
      <c r="C53" s="48"/>
      <c r="D53" s="48"/>
      <c r="E53" s="52"/>
      <c r="G53" s="48"/>
      <c r="H53" s="43">
        <f t="shared" si="5"/>
        <v>0</v>
      </c>
      <c r="I53" s="46"/>
      <c r="J53" s="46"/>
      <c r="K53" s="46"/>
      <c r="L53" s="46"/>
      <c r="M53" s="46"/>
      <c r="N53" s="46"/>
      <c r="O53" s="46"/>
      <c r="Q53" s="55"/>
      <c r="X53" s="43">
        <f t="shared" si="1"/>
        <v>0</v>
      </c>
      <c r="Y53" s="5"/>
      <c r="AA53" s="6"/>
      <c r="AB53" s="6"/>
      <c r="AC53" s="6"/>
      <c r="AE53" s="6"/>
      <c r="AF53" s="43">
        <f t="shared" si="2"/>
        <v>0</v>
      </c>
      <c r="AG53" s="5"/>
      <c r="AI53" s="6"/>
      <c r="AJ53" s="6"/>
      <c r="AK53" s="6"/>
      <c r="AM53" s="6"/>
      <c r="AN53" s="43">
        <f t="shared" si="3"/>
        <v>0</v>
      </c>
      <c r="AO53" s="5"/>
      <c r="AQ53" s="6"/>
      <c r="AR53" s="6"/>
      <c r="AS53" s="6"/>
      <c r="AU53" s="6"/>
      <c r="AV53" s="43">
        <f t="shared" si="4"/>
        <v>0</v>
      </c>
      <c r="AW53" s="45" t="s">
        <v>11</v>
      </c>
      <c r="AY53" s="45">
        <v>260111679.21000001</v>
      </c>
      <c r="BA53" s="45">
        <v>123956615.89</v>
      </c>
      <c r="BC53" s="45">
        <v>384068295.10000002</v>
      </c>
      <c r="BD53" s="45" t="s">
        <v>10</v>
      </c>
      <c r="BF53" s="45">
        <v>18774147.100000001</v>
      </c>
      <c r="BH53" s="45">
        <v>4515198.6500000004</v>
      </c>
      <c r="BJ53" s="45">
        <v>23289345.75</v>
      </c>
    </row>
    <row r="54" spans="1:62" x14ac:dyDescent="0.2">
      <c r="A54" s="46" t="s">
        <v>118</v>
      </c>
      <c r="C54" s="48">
        <v>75963606.629999995</v>
      </c>
      <c r="E54" s="52">
        <v>0</v>
      </c>
      <c r="G54" s="48">
        <v>75963606.629999995</v>
      </c>
      <c r="H54" s="43">
        <f t="shared" si="5"/>
        <v>0</v>
      </c>
      <c r="I54" s="46" t="s">
        <v>118</v>
      </c>
      <c r="J54" s="46"/>
      <c r="K54" s="46">
        <v>75963606.629999995</v>
      </c>
      <c r="L54" s="46"/>
      <c r="M54" s="46">
        <v>0</v>
      </c>
      <c r="N54" s="46"/>
      <c r="O54" s="46">
        <v>75963606.629999995</v>
      </c>
      <c r="Q54" s="55" t="s">
        <v>118</v>
      </c>
      <c r="S54" s="54">
        <v>75963606.629999995</v>
      </c>
      <c r="U54" s="45">
        <v>0</v>
      </c>
      <c r="W54" s="45">
        <v>75963606.629999995</v>
      </c>
      <c r="X54" s="43">
        <f t="shared" si="1"/>
        <v>0</v>
      </c>
      <c r="Y54" s="5" t="s">
        <v>118</v>
      </c>
      <c r="AA54" s="6">
        <v>75963606.629999995</v>
      </c>
      <c r="AC54" s="6">
        <v>0</v>
      </c>
      <c r="AE54" s="6">
        <v>75963606.629999995</v>
      </c>
      <c r="AF54" s="43">
        <f t="shared" si="2"/>
        <v>0</v>
      </c>
      <c r="AG54" s="5" t="s">
        <v>118</v>
      </c>
      <c r="AI54" s="6">
        <v>75963606.629999995</v>
      </c>
      <c r="AK54" s="6">
        <v>0</v>
      </c>
      <c r="AM54" s="6">
        <v>75963606.629999995</v>
      </c>
      <c r="AN54" s="43">
        <f t="shared" si="3"/>
        <v>0</v>
      </c>
      <c r="AO54" s="5" t="s">
        <v>118</v>
      </c>
      <c r="AQ54" s="6">
        <v>75963606.629999995</v>
      </c>
      <c r="AS54" s="6">
        <v>0</v>
      </c>
      <c r="AU54" s="6">
        <v>75963606.629999995</v>
      </c>
      <c r="AV54" s="43">
        <f t="shared" si="4"/>
        <v>0</v>
      </c>
      <c r="AW54" s="45" t="s">
        <v>12</v>
      </c>
      <c r="AY54" s="45">
        <v>145998189.72</v>
      </c>
      <c r="BA54" s="45">
        <v>72999094.920000002</v>
      </c>
      <c r="BC54" s="45">
        <v>218997284.63999999</v>
      </c>
      <c r="BD54" s="45" t="s">
        <v>11</v>
      </c>
      <c r="BF54" s="45">
        <v>384068295.10000002</v>
      </c>
      <c r="BH54" s="45">
        <v>114715763.48</v>
      </c>
      <c r="BJ54" s="45">
        <v>498784058.57999998</v>
      </c>
    </row>
    <row r="55" spans="1:62" x14ac:dyDescent="0.2">
      <c r="A55" s="46"/>
      <c r="C55" s="48"/>
      <c r="E55" s="52"/>
      <c r="G55" s="48"/>
      <c r="H55" s="43">
        <f t="shared" si="5"/>
        <v>0</v>
      </c>
      <c r="I55" s="46"/>
      <c r="J55" s="46"/>
      <c r="K55" s="46"/>
      <c r="L55" s="46"/>
      <c r="M55" s="46"/>
      <c r="N55" s="46"/>
      <c r="O55" s="46"/>
      <c r="Q55" s="55"/>
      <c r="X55" s="43">
        <f t="shared" si="1"/>
        <v>0</v>
      </c>
      <c r="Y55" s="5"/>
      <c r="AA55" s="6"/>
      <c r="AC55" s="6"/>
      <c r="AE55" s="6"/>
      <c r="AF55" s="43">
        <f t="shared" si="2"/>
        <v>0</v>
      </c>
      <c r="AG55" s="5"/>
      <c r="AI55" s="6"/>
      <c r="AK55" s="6"/>
      <c r="AM55" s="6"/>
      <c r="AN55" s="43">
        <f t="shared" si="3"/>
        <v>0</v>
      </c>
      <c r="AO55" s="5"/>
      <c r="AQ55" s="6"/>
      <c r="AS55" s="6"/>
      <c r="AU55" s="6"/>
      <c r="AV55" s="43">
        <f t="shared" si="4"/>
        <v>0</v>
      </c>
      <c r="AW55" s="45" t="s">
        <v>13</v>
      </c>
      <c r="AY55" s="45">
        <v>2038364.19</v>
      </c>
      <c r="BA55" s="45">
        <v>7947188.79</v>
      </c>
      <c r="BC55" s="45">
        <v>9985552.9800000004</v>
      </c>
      <c r="BD55" s="45" t="s">
        <v>12</v>
      </c>
      <c r="BF55" s="45">
        <v>218997284.63999999</v>
      </c>
      <c r="BH55" s="45">
        <v>60690507.57</v>
      </c>
      <c r="BJ55" s="45">
        <v>279687792.20999998</v>
      </c>
    </row>
    <row r="56" spans="1:62" x14ac:dyDescent="0.2">
      <c r="A56" s="46"/>
      <c r="C56" s="48"/>
      <c r="E56" s="52"/>
      <c r="G56" s="48"/>
      <c r="H56" s="43">
        <f t="shared" si="5"/>
        <v>0</v>
      </c>
      <c r="I56" s="46"/>
      <c r="J56" s="46"/>
      <c r="K56" s="46"/>
      <c r="L56" s="46"/>
      <c r="M56" s="46"/>
      <c r="N56" s="46"/>
      <c r="O56" s="46"/>
      <c r="Q56" s="55"/>
      <c r="X56" s="43">
        <f t="shared" si="1"/>
        <v>0</v>
      </c>
      <c r="Y56" s="5"/>
      <c r="AA56" s="6"/>
      <c r="AC56" s="6"/>
      <c r="AE56" s="6"/>
      <c r="AF56" s="43">
        <f t="shared" si="2"/>
        <v>0</v>
      </c>
      <c r="AG56" s="5"/>
      <c r="AI56" s="6"/>
      <c r="AK56" s="6"/>
      <c r="AM56" s="6"/>
      <c r="AN56" s="43">
        <f t="shared" si="3"/>
        <v>0</v>
      </c>
      <c r="AO56" s="5"/>
      <c r="AQ56" s="6"/>
      <c r="AS56" s="6"/>
      <c r="AU56" s="6"/>
      <c r="AV56" s="43">
        <f t="shared" si="4"/>
        <v>0</v>
      </c>
      <c r="AW56" s="45" t="s">
        <v>14</v>
      </c>
      <c r="AY56" s="45">
        <v>15730458.75</v>
      </c>
      <c r="BA56" s="45">
        <v>3146091.75</v>
      </c>
      <c r="BC56" s="45">
        <v>18876550.5</v>
      </c>
      <c r="BD56" s="45" t="s">
        <v>13</v>
      </c>
      <c r="BF56" s="45">
        <v>9985552.9800000004</v>
      </c>
      <c r="BH56" s="45">
        <v>13385571.689999999</v>
      </c>
      <c r="BJ56" s="45">
        <v>23371124.670000002</v>
      </c>
    </row>
    <row r="57" spans="1:62" x14ac:dyDescent="0.2">
      <c r="A57" s="46"/>
      <c r="C57" s="48"/>
      <c r="E57" s="52"/>
      <c r="G57" s="48"/>
      <c r="H57" s="43">
        <f t="shared" si="5"/>
        <v>0</v>
      </c>
      <c r="I57" s="46"/>
      <c r="J57" s="46"/>
      <c r="K57" s="46"/>
      <c r="L57" s="46"/>
      <c r="M57" s="46"/>
      <c r="N57" s="46"/>
      <c r="O57" s="46"/>
      <c r="Q57" s="55"/>
      <c r="X57" s="43">
        <f t="shared" si="1"/>
        <v>0</v>
      </c>
      <c r="Y57" s="5"/>
      <c r="AA57" s="6"/>
      <c r="AC57" s="6"/>
      <c r="AE57" s="6"/>
      <c r="AF57" s="43">
        <f t="shared" si="2"/>
        <v>0</v>
      </c>
      <c r="AG57" s="5"/>
      <c r="AI57" s="6"/>
      <c r="AK57" s="6"/>
      <c r="AM57" s="6"/>
      <c r="AN57" s="43">
        <f t="shared" si="3"/>
        <v>0</v>
      </c>
      <c r="AO57" s="5"/>
      <c r="AQ57" s="6"/>
      <c r="AS57" s="6"/>
      <c r="AU57" s="6"/>
      <c r="AV57" s="43">
        <f t="shared" si="4"/>
        <v>0</v>
      </c>
      <c r="AW57" s="45" t="s">
        <v>15</v>
      </c>
      <c r="AX57" s="45">
        <v>102220173.2</v>
      </c>
      <c r="AZ57" s="45">
        <v>59610425.659999996</v>
      </c>
      <c r="BB57" s="45">
        <v>161830598.86000001</v>
      </c>
      <c r="BD57" s="45" t="s">
        <v>14</v>
      </c>
      <c r="BF57" s="45">
        <v>18876550.5</v>
      </c>
      <c r="BH57" s="45">
        <v>0</v>
      </c>
      <c r="BJ57" s="45">
        <v>18876550.5</v>
      </c>
    </row>
    <row r="58" spans="1:62" x14ac:dyDescent="0.2">
      <c r="A58" s="46"/>
      <c r="C58" s="48"/>
      <c r="E58" s="52"/>
      <c r="G58" s="48"/>
      <c r="H58" s="43">
        <f t="shared" si="5"/>
        <v>0</v>
      </c>
      <c r="I58" s="46"/>
      <c r="J58" s="46"/>
      <c r="K58" s="46"/>
      <c r="L58" s="46"/>
      <c r="M58" s="46"/>
      <c r="N58" s="46"/>
      <c r="O58" s="46"/>
      <c r="Q58" s="55"/>
      <c r="X58" s="43">
        <f t="shared" si="1"/>
        <v>0</v>
      </c>
      <c r="Y58" s="5"/>
      <c r="AA58" s="6"/>
      <c r="AC58" s="6"/>
      <c r="AE58" s="6"/>
      <c r="AF58" s="43">
        <f t="shared" si="2"/>
        <v>0</v>
      </c>
      <c r="AG58" s="5"/>
      <c r="AI58" s="6"/>
      <c r="AK58" s="6"/>
      <c r="AM58" s="6"/>
      <c r="AN58" s="43">
        <f t="shared" si="3"/>
        <v>0</v>
      </c>
      <c r="AO58" s="5"/>
      <c r="AQ58" s="6"/>
      <c r="AS58" s="6"/>
      <c r="AU58" s="6"/>
      <c r="AV58" s="43">
        <f t="shared" si="4"/>
        <v>0</v>
      </c>
      <c r="AW58" s="45" t="s">
        <v>16</v>
      </c>
      <c r="AX58" s="45">
        <v>4747620.3899999997</v>
      </c>
      <c r="AZ58" s="45">
        <v>2433550.06</v>
      </c>
      <c r="BB58" s="45">
        <v>7181170.4500000002</v>
      </c>
      <c r="BD58" s="45" t="s">
        <v>129</v>
      </c>
      <c r="BE58" s="45">
        <v>161830598.86000001</v>
      </c>
      <c r="BG58" s="45">
        <v>54877438.390000001</v>
      </c>
      <c r="BI58" s="45">
        <v>216708037.25</v>
      </c>
    </row>
    <row r="59" spans="1:62" x14ac:dyDescent="0.2">
      <c r="A59" s="46"/>
      <c r="C59" s="48"/>
      <c r="E59" s="52"/>
      <c r="G59" s="48"/>
      <c r="H59" s="43">
        <f t="shared" si="5"/>
        <v>0</v>
      </c>
      <c r="I59" s="46"/>
      <c r="J59" s="46"/>
      <c r="K59" s="46"/>
      <c r="L59" s="46"/>
      <c r="M59" s="46"/>
      <c r="N59" s="46"/>
      <c r="O59" s="46"/>
      <c r="Q59" s="55"/>
      <c r="X59" s="43">
        <f t="shared" si="1"/>
        <v>0</v>
      </c>
      <c r="Y59" s="5"/>
      <c r="AA59" s="6"/>
      <c r="AC59" s="6"/>
      <c r="AE59" s="6"/>
      <c r="AF59" s="43">
        <f t="shared" si="2"/>
        <v>0</v>
      </c>
      <c r="AG59" s="5"/>
      <c r="AI59" s="6"/>
      <c r="AK59" s="6"/>
      <c r="AM59" s="6"/>
      <c r="AN59" s="43">
        <f t="shared" si="3"/>
        <v>0</v>
      </c>
      <c r="AO59" s="5"/>
      <c r="AQ59" s="6"/>
      <c r="AS59" s="6"/>
      <c r="AU59" s="6"/>
      <c r="AV59" s="43">
        <f t="shared" si="4"/>
        <v>0</v>
      </c>
      <c r="AW59" s="45" t="s">
        <v>17</v>
      </c>
      <c r="AX59" s="45">
        <v>26429385</v>
      </c>
      <c r="AZ59" s="45">
        <v>11708800.08</v>
      </c>
      <c r="BB59" s="45">
        <v>38138185.079999998</v>
      </c>
      <c r="BD59" s="45" t="s">
        <v>130</v>
      </c>
      <c r="BE59" s="45">
        <v>7181170.4500000002</v>
      </c>
      <c r="BG59" s="45">
        <v>2451944.7999999998</v>
      </c>
      <c r="BI59" s="45">
        <v>9633115.25</v>
      </c>
    </row>
    <row r="60" spans="1:62" x14ac:dyDescent="0.2">
      <c r="A60" s="46" t="s">
        <v>119</v>
      </c>
      <c r="C60" s="48">
        <v>5707851.71</v>
      </c>
      <c r="E60" s="52">
        <v>0</v>
      </c>
      <c r="G60" s="48">
        <v>5707851.71</v>
      </c>
      <c r="H60" s="43">
        <f t="shared" si="5"/>
        <v>0</v>
      </c>
      <c r="I60" s="47" t="s">
        <v>119</v>
      </c>
      <c r="J60" s="47"/>
      <c r="K60" s="47">
        <v>5707851.71</v>
      </c>
      <c r="L60" s="47"/>
      <c r="M60" s="47">
        <v>0</v>
      </c>
      <c r="N60" s="47"/>
      <c r="O60" s="47">
        <v>5707851.71</v>
      </c>
      <c r="Q60" s="55" t="s">
        <v>119</v>
      </c>
      <c r="S60" s="54">
        <v>5707851.71</v>
      </c>
      <c r="U60" s="45">
        <v>0</v>
      </c>
      <c r="W60" s="45">
        <v>5707851.71</v>
      </c>
      <c r="X60" s="43">
        <f t="shared" si="1"/>
        <v>0</v>
      </c>
      <c r="Y60" s="7" t="s">
        <v>119</v>
      </c>
      <c r="AA60" s="6">
        <v>5707851.71</v>
      </c>
      <c r="AC60" s="6">
        <v>0</v>
      </c>
      <c r="AE60" s="6">
        <v>5707851.71</v>
      </c>
      <c r="AF60" s="43">
        <f t="shared" si="2"/>
        <v>0</v>
      </c>
      <c r="AG60" s="7" t="s">
        <v>119</v>
      </c>
      <c r="AI60" s="6">
        <v>5707851.71</v>
      </c>
      <c r="AK60" s="6">
        <v>0</v>
      </c>
      <c r="AM60" s="6">
        <v>5707851.71</v>
      </c>
      <c r="AN60" s="43">
        <f t="shared" si="3"/>
        <v>0</v>
      </c>
      <c r="AO60" s="7" t="s">
        <v>119</v>
      </c>
      <c r="AQ60" s="6">
        <v>5707851.71</v>
      </c>
      <c r="AS60" s="6">
        <v>0</v>
      </c>
      <c r="AU60" s="6">
        <v>5707851.71</v>
      </c>
      <c r="AV60" s="43">
        <f t="shared" si="4"/>
        <v>0</v>
      </c>
      <c r="AW60" s="45" t="s">
        <v>18</v>
      </c>
      <c r="AX60" s="45">
        <v>23677356.41</v>
      </c>
      <c r="AZ60" s="45">
        <v>11349346.060000001</v>
      </c>
      <c r="BB60" s="45">
        <v>35026702.469999999</v>
      </c>
      <c r="BD60" s="45" t="s">
        <v>131</v>
      </c>
      <c r="BE60" s="45">
        <v>38138185.079999998</v>
      </c>
      <c r="BG60" s="45">
        <v>8376818.9100000001</v>
      </c>
      <c r="BI60" s="45">
        <v>46515003.990000002</v>
      </c>
    </row>
    <row r="61" spans="1:62" x14ac:dyDescent="0.2">
      <c r="A61" s="46" t="s">
        <v>120</v>
      </c>
      <c r="C61" s="48">
        <v>55151398.100000001</v>
      </c>
      <c r="D61" s="48">
        <v>55151398.100000001</v>
      </c>
      <c r="E61" s="52">
        <v>0</v>
      </c>
      <c r="G61" s="48">
        <v>0</v>
      </c>
      <c r="H61" s="43">
        <f t="shared" si="5"/>
        <v>0</v>
      </c>
      <c r="I61" s="47"/>
      <c r="J61" s="47"/>
      <c r="K61" s="47"/>
      <c r="L61" s="47"/>
      <c r="M61" s="47"/>
      <c r="N61" s="47"/>
      <c r="O61" s="47"/>
      <c r="Q61" s="55"/>
      <c r="X61" s="43">
        <f t="shared" si="1"/>
        <v>0</v>
      </c>
      <c r="Y61" s="7"/>
      <c r="AA61" s="6"/>
      <c r="AC61" s="6"/>
      <c r="AE61" s="6"/>
      <c r="AF61" s="43">
        <f t="shared" si="2"/>
        <v>0</v>
      </c>
      <c r="AG61" s="7"/>
      <c r="AI61" s="6"/>
      <c r="AK61" s="6"/>
      <c r="AM61" s="6"/>
      <c r="AN61" s="43">
        <f t="shared" si="3"/>
        <v>0</v>
      </c>
      <c r="AO61" s="7"/>
      <c r="AQ61" s="6"/>
      <c r="AS61" s="6"/>
      <c r="AU61" s="6"/>
      <c r="AV61" s="43">
        <f t="shared" si="4"/>
        <v>0</v>
      </c>
      <c r="AW61" s="45" t="s">
        <v>19</v>
      </c>
      <c r="AX61" s="45">
        <v>38273093.619999997</v>
      </c>
      <c r="AZ61" s="45">
        <v>19094789.260000002</v>
      </c>
      <c r="BB61" s="45">
        <v>57367882.880000003</v>
      </c>
      <c r="BD61" s="45" t="s">
        <v>18</v>
      </c>
      <c r="BE61" s="45">
        <v>35026702.469999999</v>
      </c>
      <c r="BG61" s="45">
        <v>14017181.289999999</v>
      </c>
      <c r="BI61" s="45">
        <v>49043883.759999998</v>
      </c>
    </row>
    <row r="62" spans="1:62" x14ac:dyDescent="0.2">
      <c r="A62" s="46" t="s">
        <v>121</v>
      </c>
      <c r="C62" s="48">
        <v>751275589.61000001</v>
      </c>
      <c r="D62" s="48">
        <v>1760706.32</v>
      </c>
      <c r="E62" s="52">
        <v>56158077.119999997</v>
      </c>
      <c r="G62" s="48">
        <v>805672960.40999997</v>
      </c>
      <c r="H62" s="43">
        <f t="shared" si="5"/>
        <v>0</v>
      </c>
      <c r="I62" s="46" t="s">
        <v>121</v>
      </c>
      <c r="J62" s="46"/>
      <c r="K62" s="46">
        <v>55151398.100000001</v>
      </c>
      <c r="L62" s="46">
        <v>55151398.100000001</v>
      </c>
      <c r="M62" s="46">
        <v>0</v>
      </c>
      <c r="N62" s="46"/>
      <c r="O62" s="46">
        <v>0</v>
      </c>
      <c r="Q62" s="55" t="s">
        <v>121</v>
      </c>
      <c r="S62" s="45"/>
      <c r="X62" s="43">
        <f t="shared" si="1"/>
        <v>0</v>
      </c>
      <c r="Y62" s="7" t="s">
        <v>121</v>
      </c>
      <c r="AA62" s="6">
        <v>805610951.36000001</v>
      </c>
      <c r="AB62" s="45">
        <v>159434.85999999999</v>
      </c>
      <c r="AC62" s="6">
        <v>221443.91</v>
      </c>
      <c r="AE62" s="6">
        <v>805672960.40999997</v>
      </c>
      <c r="AF62" s="43">
        <f t="shared" si="2"/>
        <v>0</v>
      </c>
      <c r="AG62" s="5" t="s">
        <v>122</v>
      </c>
      <c r="AN62" s="43">
        <f t="shared" si="3"/>
        <v>0</v>
      </c>
      <c r="AO62" s="5" t="s">
        <v>121</v>
      </c>
      <c r="AV62" s="43">
        <f t="shared" si="4"/>
        <v>0</v>
      </c>
      <c r="AW62" s="45" t="s">
        <v>216</v>
      </c>
      <c r="AX62" s="45">
        <v>3316928.71</v>
      </c>
      <c r="AZ62" s="45">
        <v>1625449.81</v>
      </c>
      <c r="BB62" s="45">
        <v>4942378.5199999996</v>
      </c>
      <c r="BD62" s="45" t="s">
        <v>19</v>
      </c>
      <c r="BE62" s="45">
        <v>57367882.880000003</v>
      </c>
      <c r="BG62" s="45">
        <v>26151963.690000001</v>
      </c>
      <c r="BI62" s="45">
        <v>83519846.569999993</v>
      </c>
    </row>
    <row r="63" spans="1:62" x14ac:dyDescent="0.2">
      <c r="A63" s="46" t="s">
        <v>123</v>
      </c>
      <c r="C63" s="48">
        <v>-600517.12</v>
      </c>
      <c r="D63" s="48">
        <v>4378789.96</v>
      </c>
      <c r="E63" s="52">
        <v>4484650.16</v>
      </c>
      <c r="G63" s="48">
        <v>-494656.92</v>
      </c>
      <c r="H63" s="43">
        <f t="shared" si="5"/>
        <v>0</v>
      </c>
      <c r="I63" s="47" t="s">
        <v>123</v>
      </c>
      <c r="J63" s="47"/>
      <c r="K63" s="47">
        <v>751275589.61000001</v>
      </c>
      <c r="L63" s="47">
        <v>1590988.11</v>
      </c>
      <c r="M63" s="47">
        <v>55936632.869999997</v>
      </c>
      <c r="N63" s="47"/>
      <c r="O63" s="47">
        <v>805621234.37</v>
      </c>
      <c r="Q63" s="47" t="s">
        <v>123</v>
      </c>
      <c r="S63" s="54">
        <v>805621234.37</v>
      </c>
      <c r="T63" s="45">
        <v>10283.35</v>
      </c>
      <c r="U63" s="45">
        <v>0.34</v>
      </c>
      <c r="W63" s="45">
        <v>805610951.36000001</v>
      </c>
      <c r="X63" s="43">
        <f t="shared" si="1"/>
        <v>0</v>
      </c>
      <c r="Y63" s="5" t="s">
        <v>123</v>
      </c>
      <c r="AB63" s="6">
        <v>494656.92</v>
      </c>
      <c r="AE63" s="6">
        <v>-494656.92</v>
      </c>
      <c r="AF63" s="43">
        <f t="shared" si="2"/>
        <v>0</v>
      </c>
      <c r="AG63" s="7" t="s">
        <v>123</v>
      </c>
      <c r="AI63" s="6">
        <v>805672960.40999997</v>
      </c>
      <c r="AJ63" s="6">
        <v>667192.07999999996</v>
      </c>
      <c r="AK63" s="6">
        <v>112835.94</v>
      </c>
      <c r="AM63" s="6">
        <v>805118604.26999998</v>
      </c>
      <c r="AN63" s="43">
        <f t="shared" si="3"/>
        <v>0</v>
      </c>
      <c r="AO63" s="7" t="s">
        <v>123</v>
      </c>
      <c r="AQ63" s="6">
        <v>805118604.26999998</v>
      </c>
      <c r="AR63" s="6">
        <v>42618.04</v>
      </c>
      <c r="AS63" s="6">
        <v>113112.15</v>
      </c>
      <c r="AU63" s="6">
        <v>805189098.38</v>
      </c>
      <c r="AV63" s="43">
        <f t="shared" si="4"/>
        <v>0</v>
      </c>
      <c r="AW63" s="45" t="s">
        <v>21</v>
      </c>
      <c r="AX63" s="45">
        <v>2729097.91</v>
      </c>
      <c r="AZ63" s="45">
        <v>1148220.9099999999</v>
      </c>
      <c r="BB63" s="45">
        <v>3877318.82</v>
      </c>
      <c r="BD63" s="45" t="s">
        <v>226</v>
      </c>
      <c r="BE63" s="45">
        <v>4942378.5199999996</v>
      </c>
      <c r="BG63" s="45">
        <v>1619759.97</v>
      </c>
      <c r="BI63" s="45">
        <v>6562138.4900000002</v>
      </c>
    </row>
    <row r="64" spans="1:62" s="59" customFormat="1" x14ac:dyDescent="0.2">
      <c r="A64" s="56"/>
      <c r="B64" s="57"/>
      <c r="C64" s="58"/>
      <c r="D64" s="58"/>
      <c r="E64" s="58"/>
      <c r="F64" s="57"/>
      <c r="G64" s="58"/>
      <c r="I64" s="60"/>
      <c r="J64" s="60"/>
      <c r="K64" s="60"/>
      <c r="L64" s="60"/>
      <c r="M64" s="60"/>
      <c r="N64" s="60"/>
      <c r="O64" s="60"/>
      <c r="P64" s="43"/>
      <c r="Q64" s="60"/>
      <c r="X64" s="43">
        <f t="shared" si="1"/>
        <v>0</v>
      </c>
      <c r="Y64" s="30"/>
      <c r="AA64" s="31"/>
      <c r="AC64" s="31"/>
      <c r="AE64" s="31"/>
      <c r="AF64" s="43">
        <f t="shared" si="2"/>
        <v>0</v>
      </c>
      <c r="AG64" s="32"/>
      <c r="AI64" s="31"/>
      <c r="AJ64" s="31"/>
      <c r="AK64" s="31"/>
      <c r="AM64" s="31"/>
      <c r="AN64" s="43">
        <f t="shared" si="3"/>
        <v>0</v>
      </c>
      <c r="AO64" s="32"/>
      <c r="AQ64" s="31"/>
      <c r="AR64" s="31"/>
      <c r="AS64" s="31"/>
      <c r="AU64" s="31"/>
      <c r="AV64" s="43"/>
      <c r="AW64" s="59" t="s">
        <v>22</v>
      </c>
      <c r="AX64" s="59">
        <v>1079600.8899999999</v>
      </c>
      <c r="AZ64" s="59">
        <v>527521.42000000004</v>
      </c>
      <c r="BB64" s="59">
        <v>1607122.31</v>
      </c>
      <c r="BD64" s="59" t="s">
        <v>21</v>
      </c>
      <c r="BE64" s="59">
        <v>3877318.82</v>
      </c>
      <c r="BG64" s="59">
        <v>1797498.17</v>
      </c>
      <c r="BI64" s="59">
        <v>5674816.9900000002</v>
      </c>
    </row>
    <row r="65" spans="1:61" x14ac:dyDescent="0.2">
      <c r="A65" s="46" t="s">
        <v>4</v>
      </c>
      <c r="C65" s="48">
        <v>0</v>
      </c>
      <c r="E65" s="52">
        <v>1940467.48</v>
      </c>
      <c r="G65" s="48">
        <v>1940467.48</v>
      </c>
      <c r="H65" s="43">
        <f t="shared" si="5"/>
        <v>0</v>
      </c>
      <c r="I65" s="46" t="s">
        <v>4</v>
      </c>
      <c r="J65" s="46"/>
      <c r="K65" s="46">
        <v>0</v>
      </c>
      <c r="L65" s="46"/>
      <c r="M65" s="46">
        <v>864159.2</v>
      </c>
      <c r="N65" s="46"/>
      <c r="O65" s="46">
        <v>864159.2</v>
      </c>
      <c r="Q65" s="55" t="s">
        <v>4</v>
      </c>
      <c r="S65" s="54">
        <v>864159.2</v>
      </c>
      <c r="U65" s="45">
        <v>768151.02</v>
      </c>
      <c r="W65" s="45">
        <v>1632310.22</v>
      </c>
      <c r="X65" s="43">
        <f>+S65-O65</f>
        <v>0</v>
      </c>
      <c r="Y65" s="7" t="s">
        <v>4</v>
      </c>
      <c r="AA65" s="6">
        <v>1632310.22</v>
      </c>
      <c r="AC65" s="6">
        <v>308157.26</v>
      </c>
      <c r="AE65" s="6">
        <v>1940467.48</v>
      </c>
      <c r="AF65" s="43">
        <f>+AA65-W65</f>
        <v>0</v>
      </c>
      <c r="AG65" s="5" t="s">
        <v>4</v>
      </c>
      <c r="AI65" s="6">
        <v>1940467.48</v>
      </c>
      <c r="AK65" s="6">
        <v>749247.1</v>
      </c>
      <c r="AM65" s="6">
        <v>2689714.58</v>
      </c>
      <c r="AN65" s="43">
        <f>+AI65-AE65</f>
        <v>0</v>
      </c>
      <c r="AO65" s="5" t="s">
        <v>4</v>
      </c>
      <c r="AQ65" s="6">
        <v>2689714.58</v>
      </c>
      <c r="AS65" s="6">
        <v>547691.98</v>
      </c>
      <c r="AU65" s="6">
        <v>3237406.56</v>
      </c>
      <c r="AV65" s="43">
        <f>+AQ65-AM65</f>
        <v>0</v>
      </c>
      <c r="AW65" s="45" t="s">
        <v>23</v>
      </c>
      <c r="AX65" s="45">
        <v>3173111.97</v>
      </c>
      <c r="AZ65" s="45">
        <v>1135077.52</v>
      </c>
      <c r="BB65" s="45">
        <v>4308189.49</v>
      </c>
      <c r="BD65" s="45" t="s">
        <v>22</v>
      </c>
      <c r="BE65" s="45">
        <v>1607122.31</v>
      </c>
      <c r="BG65" s="45">
        <v>549689.43000000005</v>
      </c>
      <c r="BI65" s="45">
        <v>2156811.7400000002</v>
      </c>
    </row>
    <row r="66" spans="1:61" x14ac:dyDescent="0.2">
      <c r="A66" s="46" t="s">
        <v>5</v>
      </c>
      <c r="C66" s="48">
        <v>0</v>
      </c>
      <c r="E66" s="52">
        <v>100946208.79000001</v>
      </c>
      <c r="G66" s="48">
        <v>100946208.79000001</v>
      </c>
      <c r="H66" s="43">
        <f t="shared" si="5"/>
        <v>0</v>
      </c>
      <c r="I66" s="46" t="s">
        <v>5</v>
      </c>
      <c r="J66" s="46"/>
      <c r="K66" s="46">
        <v>0</v>
      </c>
      <c r="L66" s="46"/>
      <c r="M66" s="46">
        <v>34736649.789999999</v>
      </c>
      <c r="N66" s="46"/>
      <c r="O66" s="55">
        <v>34736649.789999999</v>
      </c>
      <c r="Q66" s="55" t="s">
        <v>5</v>
      </c>
      <c r="S66" s="54">
        <v>34736649.789999999</v>
      </c>
      <c r="U66" s="45">
        <v>50222730.189999998</v>
      </c>
      <c r="W66" s="45">
        <v>84959379.980000004</v>
      </c>
      <c r="X66" s="43">
        <f t="shared" ref="X66:X82" si="6">+S66-O66</f>
        <v>0</v>
      </c>
      <c r="Y66" s="5" t="s">
        <v>5</v>
      </c>
      <c r="AA66" s="6">
        <v>84959379.980000004</v>
      </c>
      <c r="AC66" s="6">
        <v>15986828.810000001</v>
      </c>
      <c r="AE66" s="6">
        <v>100946208.79000001</v>
      </c>
      <c r="AF66" s="43">
        <f t="shared" ref="AF66:AF82" si="7">+AA66-W66</f>
        <v>0</v>
      </c>
      <c r="AG66" s="5" t="s">
        <v>5</v>
      </c>
      <c r="AI66" s="6">
        <v>100946208.79000001</v>
      </c>
      <c r="AK66" s="6">
        <v>7831293.5700000003</v>
      </c>
      <c r="AM66" s="6">
        <v>108777502.36</v>
      </c>
      <c r="AN66" s="43">
        <f t="shared" ref="AN66:AN82" si="8">+AI66-AE66</f>
        <v>0</v>
      </c>
      <c r="AO66" s="5" t="s">
        <v>5</v>
      </c>
      <c r="AQ66" s="6">
        <v>108777502.36</v>
      </c>
      <c r="AS66" s="6">
        <v>8544819.5500000007</v>
      </c>
      <c r="AU66" s="6">
        <v>117322321.91</v>
      </c>
      <c r="AV66" s="43">
        <f t="shared" ref="AV66:AV81" si="9">+AQ66-AM66</f>
        <v>0</v>
      </c>
      <c r="AW66" s="45" t="s">
        <v>24</v>
      </c>
      <c r="AX66" s="45">
        <v>915182.14</v>
      </c>
      <c r="AZ66" s="45">
        <v>651181.19999999995</v>
      </c>
      <c r="BB66" s="45">
        <v>1566363.34</v>
      </c>
      <c r="BD66" s="45" t="s">
        <v>138</v>
      </c>
      <c r="BE66" s="45">
        <v>4308189.49</v>
      </c>
      <c r="BG66" s="45">
        <v>2060602.42</v>
      </c>
      <c r="BI66" s="45">
        <v>6368791.9100000001</v>
      </c>
    </row>
    <row r="67" spans="1:61" ht="22.5" x14ac:dyDescent="0.2">
      <c r="A67" s="46" t="s">
        <v>43</v>
      </c>
      <c r="C67" s="48">
        <v>0</v>
      </c>
      <c r="E67" s="52">
        <v>3591667.02</v>
      </c>
      <c r="G67" s="48">
        <v>3591667.02</v>
      </c>
      <c r="H67" s="43">
        <f t="shared" si="5"/>
        <v>0</v>
      </c>
      <c r="I67" s="46" t="s">
        <v>43</v>
      </c>
      <c r="J67" s="46"/>
      <c r="K67" s="47">
        <v>0</v>
      </c>
      <c r="L67" s="47"/>
      <c r="M67" s="47">
        <v>499106.38</v>
      </c>
      <c r="N67" s="47"/>
      <c r="O67" s="47">
        <v>499106.38</v>
      </c>
      <c r="Q67" s="55" t="s">
        <v>43</v>
      </c>
      <c r="S67" s="54">
        <v>499106.38</v>
      </c>
      <c r="U67" s="45">
        <v>1157566.96</v>
      </c>
      <c r="W67" s="45">
        <v>1656673.34</v>
      </c>
      <c r="X67" s="43">
        <f t="shared" si="6"/>
        <v>0</v>
      </c>
      <c r="Y67" s="5" t="s">
        <v>43</v>
      </c>
      <c r="AA67" s="6">
        <v>1656673.34</v>
      </c>
      <c r="AC67" s="6">
        <v>1934993.68</v>
      </c>
      <c r="AE67" s="6">
        <v>3591667.02</v>
      </c>
      <c r="AF67" s="43">
        <f t="shared" si="7"/>
        <v>0</v>
      </c>
      <c r="AG67" s="5" t="s">
        <v>43</v>
      </c>
      <c r="AI67" s="6">
        <v>3591667.02</v>
      </c>
      <c r="AK67" s="6">
        <v>2641507.41</v>
      </c>
      <c r="AM67" s="6">
        <v>6233174.4299999997</v>
      </c>
      <c r="AN67" s="43">
        <f t="shared" si="8"/>
        <v>0</v>
      </c>
      <c r="AO67" s="5" t="s">
        <v>43</v>
      </c>
      <c r="AQ67" s="6">
        <v>6233174.4299999997</v>
      </c>
      <c r="AS67" s="6">
        <v>1631316.07</v>
      </c>
      <c r="AU67" s="6">
        <v>7864490.5</v>
      </c>
      <c r="AV67" s="43">
        <f t="shared" si="9"/>
        <v>0</v>
      </c>
      <c r="AW67" s="45" t="s">
        <v>25</v>
      </c>
      <c r="AX67" s="45">
        <v>42720860.890000001</v>
      </c>
      <c r="AZ67" s="45">
        <v>19173786.98</v>
      </c>
      <c r="BB67" s="45">
        <v>61894647.869999997</v>
      </c>
      <c r="BD67" s="45" t="s">
        <v>24</v>
      </c>
      <c r="BE67" s="45">
        <v>1566363.34</v>
      </c>
      <c r="BG67" s="45">
        <v>584515.18999999994</v>
      </c>
      <c r="BI67" s="45">
        <v>2150878.5299999998</v>
      </c>
    </row>
    <row r="68" spans="1:61" x14ac:dyDescent="0.2">
      <c r="A68" s="46" t="s">
        <v>6</v>
      </c>
      <c r="C68" s="48">
        <v>0</v>
      </c>
      <c r="E68" s="52">
        <v>3425431.27</v>
      </c>
      <c r="G68" s="48">
        <v>3425431.27</v>
      </c>
      <c r="H68" s="43">
        <f t="shared" si="5"/>
        <v>0</v>
      </c>
      <c r="I68" s="47" t="s">
        <v>44</v>
      </c>
      <c r="J68" s="47"/>
      <c r="K68" s="47">
        <v>0</v>
      </c>
      <c r="L68" s="47"/>
      <c r="M68" s="47">
        <v>1296857.32</v>
      </c>
      <c r="N68" s="47"/>
      <c r="O68" s="47">
        <v>1296857.32</v>
      </c>
      <c r="Q68" s="55" t="s">
        <v>6</v>
      </c>
      <c r="S68" s="54">
        <v>1296857.32</v>
      </c>
      <c r="U68" s="45">
        <v>1420549.27</v>
      </c>
      <c r="W68" s="45">
        <v>2717406.59</v>
      </c>
      <c r="X68" s="43">
        <f t="shared" si="6"/>
        <v>0</v>
      </c>
      <c r="Y68" s="5" t="s">
        <v>6</v>
      </c>
      <c r="AA68" s="6">
        <v>2717406.59</v>
      </c>
      <c r="AC68" s="6">
        <v>708024.68</v>
      </c>
      <c r="AE68" s="6">
        <v>3425431.27</v>
      </c>
      <c r="AF68" s="43">
        <f t="shared" si="7"/>
        <v>0</v>
      </c>
      <c r="AG68" s="7" t="s">
        <v>6</v>
      </c>
      <c r="AI68" s="6">
        <v>3425431.27</v>
      </c>
      <c r="AK68" s="6">
        <v>508466.91</v>
      </c>
      <c r="AM68" s="6">
        <v>3933898.18</v>
      </c>
      <c r="AN68" s="43">
        <f t="shared" si="8"/>
        <v>0</v>
      </c>
      <c r="AO68" s="7" t="s">
        <v>44</v>
      </c>
      <c r="AQ68" s="6">
        <v>3933898.18</v>
      </c>
      <c r="AS68" s="6">
        <v>657485.28</v>
      </c>
      <c r="AU68" s="6">
        <v>4591383.46</v>
      </c>
      <c r="AV68" s="43">
        <f t="shared" si="9"/>
        <v>0</v>
      </c>
      <c r="AW68" s="45" t="s">
        <v>217</v>
      </c>
      <c r="AX68" s="45">
        <v>0</v>
      </c>
      <c r="AZ68" s="45">
        <v>725000</v>
      </c>
      <c r="BB68" s="45">
        <v>725000</v>
      </c>
      <c r="BD68" s="45" t="s">
        <v>140</v>
      </c>
      <c r="BE68" s="45">
        <v>61894647.869999997</v>
      </c>
      <c r="BG68" s="45">
        <v>18555195.579999998</v>
      </c>
      <c r="BI68" s="45">
        <v>80449843.450000003</v>
      </c>
    </row>
    <row r="69" spans="1:61" x14ac:dyDescent="0.2">
      <c r="A69" s="46" t="s">
        <v>7</v>
      </c>
      <c r="C69" s="48">
        <v>0</v>
      </c>
      <c r="E69" s="52">
        <v>16135492.73</v>
      </c>
      <c r="G69" s="48">
        <v>16135492.73</v>
      </c>
      <c r="H69" s="43">
        <f t="shared" si="5"/>
        <v>0</v>
      </c>
      <c r="I69" s="47" t="s">
        <v>7</v>
      </c>
      <c r="J69" s="47"/>
      <c r="K69" s="46">
        <v>0</v>
      </c>
      <c r="L69" s="46"/>
      <c r="M69" s="46">
        <v>4010121.06</v>
      </c>
      <c r="N69" s="46"/>
      <c r="O69" s="46">
        <v>4010121.06</v>
      </c>
      <c r="Q69" s="55" t="s">
        <v>7</v>
      </c>
      <c r="S69" s="54">
        <v>4010121.06</v>
      </c>
      <c r="U69" s="45">
        <v>5036800.24</v>
      </c>
      <c r="W69" s="45">
        <v>9046921.3000000007</v>
      </c>
      <c r="X69" s="43">
        <f t="shared" si="6"/>
        <v>0</v>
      </c>
      <c r="Y69" s="7" t="s">
        <v>7</v>
      </c>
      <c r="AA69" s="6">
        <v>9046921.3000000007</v>
      </c>
      <c r="AC69" s="6">
        <v>7088571.4299999997</v>
      </c>
      <c r="AE69" s="6">
        <v>16135492.73</v>
      </c>
      <c r="AF69" s="43">
        <f t="shared" si="7"/>
        <v>0</v>
      </c>
      <c r="AG69" s="7" t="s">
        <v>7</v>
      </c>
      <c r="AI69" s="6">
        <v>16135492.73</v>
      </c>
      <c r="AK69" s="6">
        <v>1603910.23</v>
      </c>
      <c r="AM69" s="6">
        <v>17739402.960000001</v>
      </c>
      <c r="AN69" s="43">
        <f t="shared" si="8"/>
        <v>0</v>
      </c>
      <c r="AO69" s="7" t="s">
        <v>7</v>
      </c>
      <c r="AQ69" s="6">
        <v>17739402.960000001</v>
      </c>
      <c r="AS69" s="6">
        <v>2146554.46</v>
      </c>
      <c r="AU69" s="6">
        <v>19885957.420000002</v>
      </c>
      <c r="AV69" s="43">
        <f t="shared" si="9"/>
        <v>0</v>
      </c>
      <c r="AW69" s="45" t="s">
        <v>26</v>
      </c>
      <c r="AX69" s="45">
        <v>231008.74</v>
      </c>
      <c r="AZ69" s="45">
        <v>164257.70000000001</v>
      </c>
      <c r="BB69" s="45">
        <v>395266.44</v>
      </c>
      <c r="BD69" s="45" t="s">
        <v>217</v>
      </c>
      <c r="BE69" s="45">
        <v>725000</v>
      </c>
      <c r="BG69" s="45">
        <v>0</v>
      </c>
      <c r="BI69" s="45">
        <v>725000</v>
      </c>
    </row>
    <row r="70" spans="1:61" ht="33.75" x14ac:dyDescent="0.2">
      <c r="A70" s="46" t="s">
        <v>8</v>
      </c>
      <c r="C70" s="48">
        <v>0</v>
      </c>
      <c r="E70" s="52">
        <v>2258875.7000000002</v>
      </c>
      <c r="G70" s="48">
        <v>2258875.7000000002</v>
      </c>
      <c r="H70" s="43">
        <f t="shared" si="5"/>
        <v>0</v>
      </c>
      <c r="I70" s="46" t="s">
        <v>45</v>
      </c>
      <c r="J70" s="46"/>
      <c r="K70" s="46">
        <v>0</v>
      </c>
      <c r="L70" s="46"/>
      <c r="M70" s="46">
        <v>548688.92000000004</v>
      </c>
      <c r="N70" s="46"/>
      <c r="O70" s="46">
        <v>548688.92000000004</v>
      </c>
      <c r="Q70" s="55" t="s">
        <v>124</v>
      </c>
      <c r="S70" s="54">
        <v>548688.92000000004</v>
      </c>
      <c r="U70" s="45">
        <v>659198.74</v>
      </c>
      <c r="W70" s="45">
        <v>1207887.6599999999</v>
      </c>
      <c r="X70" s="43">
        <f t="shared" si="6"/>
        <v>0</v>
      </c>
      <c r="Y70" s="7" t="s">
        <v>124</v>
      </c>
      <c r="AA70" s="6">
        <v>1207887.6599999999</v>
      </c>
      <c r="AC70" s="6">
        <v>1050988.04</v>
      </c>
      <c r="AE70" s="6">
        <v>2258875.7000000002</v>
      </c>
      <c r="AF70" s="43">
        <f t="shared" si="7"/>
        <v>0</v>
      </c>
      <c r="AG70" s="5" t="s">
        <v>8</v>
      </c>
      <c r="AI70" s="6">
        <v>2258875.7000000002</v>
      </c>
      <c r="AK70" s="6">
        <v>835077.97</v>
      </c>
      <c r="AM70" s="6">
        <v>3093953.67</v>
      </c>
      <c r="AN70" s="43">
        <f t="shared" si="8"/>
        <v>0</v>
      </c>
      <c r="AO70" s="5" t="s">
        <v>45</v>
      </c>
      <c r="AQ70" s="6">
        <v>3093953.67</v>
      </c>
      <c r="AS70" s="6">
        <v>600929.05000000005</v>
      </c>
      <c r="AU70" s="6">
        <v>3694882.72</v>
      </c>
      <c r="AV70" s="43">
        <f t="shared" si="9"/>
        <v>0</v>
      </c>
      <c r="AW70" s="45" t="s">
        <v>27</v>
      </c>
      <c r="AX70" s="45">
        <v>27970578.559999999</v>
      </c>
      <c r="AZ70" s="45">
        <v>13972272.630000001</v>
      </c>
      <c r="BB70" s="45">
        <v>41942851.189999998</v>
      </c>
      <c r="BD70" s="45" t="s">
        <v>227</v>
      </c>
      <c r="BE70" s="45">
        <v>395266.44</v>
      </c>
      <c r="BG70" s="45">
        <v>98493.68</v>
      </c>
      <c r="BI70" s="45">
        <v>493760.12</v>
      </c>
    </row>
    <row r="71" spans="1:61" x14ac:dyDescent="0.2">
      <c r="A71" s="46" t="s">
        <v>9</v>
      </c>
      <c r="C71" s="48">
        <v>0</v>
      </c>
      <c r="E71" s="52">
        <v>21040145.34</v>
      </c>
      <c r="G71" s="48">
        <v>21040145.34</v>
      </c>
      <c r="H71" s="43">
        <f t="shared" si="5"/>
        <v>0</v>
      </c>
      <c r="I71" s="46" t="s">
        <v>9</v>
      </c>
      <c r="J71" s="46"/>
      <c r="K71" s="46"/>
      <c r="L71" s="46"/>
      <c r="M71" s="46">
        <v>1403779.75</v>
      </c>
      <c r="N71" s="46"/>
      <c r="O71" s="46">
        <v>1403779.75</v>
      </c>
      <c r="Q71" s="55" t="s">
        <v>9</v>
      </c>
      <c r="S71" s="54">
        <v>1403779.75</v>
      </c>
      <c r="U71" s="45">
        <v>2534637.0099999998</v>
      </c>
      <c r="W71" s="45">
        <v>3938416.76</v>
      </c>
      <c r="X71" s="43">
        <f t="shared" si="6"/>
        <v>0</v>
      </c>
      <c r="Y71" s="5" t="s">
        <v>9</v>
      </c>
      <c r="AA71" s="6">
        <v>3938416.76</v>
      </c>
      <c r="AC71" s="6">
        <v>17101728.579999998</v>
      </c>
      <c r="AE71" s="6">
        <v>21040145.34</v>
      </c>
      <c r="AF71" s="43">
        <f t="shared" si="7"/>
        <v>0</v>
      </c>
      <c r="AG71" s="5" t="s">
        <v>9</v>
      </c>
      <c r="AI71" s="6">
        <v>21040145.34</v>
      </c>
      <c r="AK71" s="6">
        <v>1098418.1200000001</v>
      </c>
      <c r="AM71" s="6">
        <v>22138563.460000001</v>
      </c>
      <c r="AN71" s="43">
        <f t="shared" si="8"/>
        <v>0</v>
      </c>
      <c r="AO71" s="5" t="s">
        <v>9</v>
      </c>
      <c r="AQ71" s="6">
        <v>22138563.460000001</v>
      </c>
      <c r="AS71" s="6">
        <v>2796435.21</v>
      </c>
      <c r="AU71" s="6">
        <v>24934998.670000002</v>
      </c>
      <c r="AV71" s="43">
        <f t="shared" si="9"/>
        <v>0</v>
      </c>
      <c r="AW71" s="45" t="s">
        <v>28</v>
      </c>
      <c r="AX71" s="45">
        <v>20990583.539999999</v>
      </c>
      <c r="AZ71" s="45">
        <v>8161474.2000000002</v>
      </c>
      <c r="BB71" s="45">
        <v>29152057.739999998</v>
      </c>
      <c r="BD71" s="45" t="s">
        <v>27</v>
      </c>
      <c r="BE71" s="45">
        <v>41942851.189999998</v>
      </c>
      <c r="BG71" s="45">
        <v>15298534.83</v>
      </c>
      <c r="BI71" s="45">
        <v>57241386.020000003</v>
      </c>
    </row>
    <row r="72" spans="1:61" x14ac:dyDescent="0.2">
      <c r="A72" s="46"/>
      <c r="C72" s="48"/>
      <c r="E72" s="52"/>
      <c r="G72" s="48"/>
      <c r="H72" s="43">
        <f t="shared" si="5"/>
        <v>0</v>
      </c>
      <c r="I72" s="46"/>
      <c r="J72" s="46"/>
      <c r="K72" s="46">
        <v>0</v>
      </c>
      <c r="L72" s="46"/>
      <c r="N72" s="46"/>
      <c r="Q72" s="55"/>
      <c r="X72" s="43">
        <f t="shared" si="6"/>
        <v>0</v>
      </c>
      <c r="Y72" s="5"/>
      <c r="AF72" s="43">
        <f t="shared" si="7"/>
        <v>0</v>
      </c>
      <c r="AG72" s="5"/>
      <c r="AN72" s="43">
        <f t="shared" si="8"/>
        <v>0</v>
      </c>
      <c r="AO72" s="5"/>
      <c r="AV72" s="43">
        <f t="shared" si="9"/>
        <v>0</v>
      </c>
      <c r="AW72" s="45" t="s">
        <v>29</v>
      </c>
      <c r="AX72" s="45">
        <v>23997971.609999999</v>
      </c>
      <c r="AZ72" s="45">
        <v>12151189.869999999</v>
      </c>
      <c r="BB72" s="45">
        <v>36149161.479999997</v>
      </c>
      <c r="BD72" s="45" t="s">
        <v>142</v>
      </c>
      <c r="BE72" s="45">
        <v>29152057.739999998</v>
      </c>
      <c r="BG72" s="45">
        <v>12382669.43</v>
      </c>
      <c r="BI72" s="45">
        <v>41534727.170000002</v>
      </c>
    </row>
    <row r="73" spans="1:61" ht="33.75" x14ac:dyDescent="0.2">
      <c r="A73" s="46" t="s">
        <v>125</v>
      </c>
      <c r="C73" s="48">
        <v>0</v>
      </c>
      <c r="E73" s="52">
        <v>1129236.02</v>
      </c>
      <c r="G73" s="48">
        <v>1129236.02</v>
      </c>
      <c r="H73" s="43">
        <f t="shared" si="5"/>
        <v>0</v>
      </c>
      <c r="I73" s="46" t="s">
        <v>46</v>
      </c>
      <c r="J73" s="46"/>
      <c r="K73" s="47">
        <v>0</v>
      </c>
      <c r="L73" s="47"/>
      <c r="M73" s="47">
        <v>338930.26</v>
      </c>
      <c r="N73" s="47"/>
      <c r="O73" s="47">
        <v>338930.26</v>
      </c>
      <c r="Q73" s="55" t="s">
        <v>126</v>
      </c>
      <c r="S73" s="54">
        <v>338930.26</v>
      </c>
      <c r="U73" s="45">
        <v>309316.40000000002</v>
      </c>
      <c r="W73" s="45">
        <v>648246.66</v>
      </c>
      <c r="X73" s="43">
        <f t="shared" si="6"/>
        <v>0</v>
      </c>
      <c r="Y73" s="5" t="s">
        <v>126</v>
      </c>
      <c r="AA73" s="6">
        <v>648246.66</v>
      </c>
      <c r="AC73" s="6">
        <v>480989.36</v>
      </c>
      <c r="AE73" s="6">
        <v>1129236.02</v>
      </c>
      <c r="AF73" s="43">
        <f t="shared" si="7"/>
        <v>0</v>
      </c>
      <c r="AG73" s="5" t="s">
        <v>46</v>
      </c>
      <c r="AI73" s="6">
        <v>1129236.02</v>
      </c>
      <c r="AK73" s="6">
        <v>533599.97</v>
      </c>
      <c r="AM73" s="6">
        <v>1662835.99</v>
      </c>
      <c r="AN73" s="43">
        <f t="shared" si="8"/>
        <v>0</v>
      </c>
      <c r="AO73" s="5" t="s">
        <v>46</v>
      </c>
      <c r="AQ73" s="6">
        <v>1662835.99</v>
      </c>
      <c r="AS73" s="6">
        <v>467896.81</v>
      </c>
      <c r="AU73" s="6">
        <v>2130732.7999999998</v>
      </c>
      <c r="AV73" s="43">
        <f t="shared" si="9"/>
        <v>0</v>
      </c>
      <c r="AW73" s="45" t="s">
        <v>30</v>
      </c>
      <c r="AX73" s="45">
        <v>5555183.2800000003</v>
      </c>
      <c r="AZ73" s="45">
        <v>3644429.06</v>
      </c>
      <c r="BB73" s="45">
        <v>9199612.3399999999</v>
      </c>
      <c r="BD73" s="45" t="s">
        <v>29</v>
      </c>
      <c r="BE73" s="45">
        <v>36149161.479999997</v>
      </c>
      <c r="BG73" s="45">
        <v>15158703.43</v>
      </c>
      <c r="BI73" s="45">
        <v>51307864.909999996</v>
      </c>
    </row>
    <row r="74" spans="1:61" x14ac:dyDescent="0.2">
      <c r="A74" s="46" t="s">
        <v>47</v>
      </c>
      <c r="B74" s="48"/>
      <c r="C74" s="61">
        <v>0</v>
      </c>
      <c r="E74" s="52">
        <v>4469870.0599999996</v>
      </c>
      <c r="G74" s="48">
        <v>4469870.0599999996</v>
      </c>
      <c r="H74" s="43">
        <f t="shared" si="5"/>
        <v>0</v>
      </c>
      <c r="I74" s="47" t="s">
        <v>47</v>
      </c>
      <c r="J74" s="47"/>
      <c r="K74" s="46">
        <v>0</v>
      </c>
      <c r="L74" s="46"/>
      <c r="M74" s="46">
        <v>2082614.7</v>
      </c>
      <c r="N74" s="46"/>
      <c r="O74" s="46">
        <v>2082614.7</v>
      </c>
      <c r="Q74" s="55" t="s">
        <v>47</v>
      </c>
      <c r="S74" s="54">
        <v>2082614.7</v>
      </c>
      <c r="U74" s="45">
        <v>1188278.19</v>
      </c>
      <c r="W74" s="45">
        <v>3270892.89</v>
      </c>
      <c r="X74" s="43">
        <f t="shared" si="6"/>
        <v>0</v>
      </c>
      <c r="Y74" s="5" t="s">
        <v>47</v>
      </c>
      <c r="AA74" s="6">
        <v>3270892.89</v>
      </c>
      <c r="AC74" s="6">
        <v>1198977.17</v>
      </c>
      <c r="AE74" s="6">
        <v>4469870.0599999996</v>
      </c>
      <c r="AF74" s="43">
        <f t="shared" si="7"/>
        <v>0</v>
      </c>
      <c r="AG74" s="7" t="s">
        <v>47</v>
      </c>
      <c r="AI74" s="6">
        <v>4469870.0599999996</v>
      </c>
      <c r="AK74" s="6">
        <v>896251.18</v>
      </c>
      <c r="AM74" s="6">
        <v>5366121.24</v>
      </c>
      <c r="AN74" s="43">
        <f t="shared" si="8"/>
        <v>0</v>
      </c>
      <c r="AO74" s="7" t="s">
        <v>47</v>
      </c>
      <c r="AQ74" s="6">
        <v>5366121.24</v>
      </c>
      <c r="AS74" s="6">
        <v>1078323.26</v>
      </c>
      <c r="AU74" s="6">
        <v>6444444.5</v>
      </c>
      <c r="AV74" s="43">
        <f t="shared" si="9"/>
        <v>0</v>
      </c>
      <c r="AW74" s="45" t="s">
        <v>31</v>
      </c>
      <c r="AX74" s="45">
        <v>57785315.859999999</v>
      </c>
      <c r="AZ74" s="45">
        <v>27085776.23</v>
      </c>
      <c r="BB74" s="45">
        <v>84871092.090000004</v>
      </c>
      <c r="BD74" s="45" t="s">
        <v>30</v>
      </c>
      <c r="BE74" s="45">
        <v>9199612.3399999999</v>
      </c>
      <c r="BG74" s="45">
        <v>-2011428.26</v>
      </c>
      <c r="BI74" s="45">
        <v>7188184.0800000001</v>
      </c>
    </row>
    <row r="75" spans="1:61" ht="22.5" x14ac:dyDescent="0.2">
      <c r="A75" s="46" t="s">
        <v>48</v>
      </c>
      <c r="C75" s="48">
        <v>0</v>
      </c>
      <c r="E75" s="52">
        <v>94970</v>
      </c>
      <c r="G75" s="48">
        <v>94970</v>
      </c>
      <c r="H75" s="43">
        <f t="shared" si="5"/>
        <v>0</v>
      </c>
      <c r="I75" s="46" t="s">
        <v>48</v>
      </c>
      <c r="J75" s="46"/>
      <c r="K75" s="47">
        <v>0</v>
      </c>
      <c r="L75" s="47"/>
      <c r="M75" s="47">
        <v>24950</v>
      </c>
      <c r="N75" s="47"/>
      <c r="O75" s="47">
        <v>24950</v>
      </c>
      <c r="Q75" s="55" t="s">
        <v>127</v>
      </c>
      <c r="S75" s="54">
        <v>24950</v>
      </c>
      <c r="U75" s="45">
        <v>38000</v>
      </c>
      <c r="W75" s="45">
        <v>62950</v>
      </c>
      <c r="X75" s="43">
        <f t="shared" si="6"/>
        <v>0</v>
      </c>
      <c r="Y75" s="5" t="s">
        <v>48</v>
      </c>
      <c r="AA75" s="6">
        <v>62950</v>
      </c>
      <c r="AC75" s="6">
        <v>32020</v>
      </c>
      <c r="AE75" s="6">
        <v>94970</v>
      </c>
      <c r="AF75" s="43">
        <f t="shared" si="7"/>
        <v>0</v>
      </c>
      <c r="AG75" s="5" t="s">
        <v>48</v>
      </c>
      <c r="AI75" s="6">
        <v>94970</v>
      </c>
      <c r="AK75" s="6">
        <v>9600</v>
      </c>
      <c r="AM75" s="6">
        <v>104570</v>
      </c>
      <c r="AN75" s="43">
        <f t="shared" si="8"/>
        <v>0</v>
      </c>
      <c r="AO75" s="5" t="s">
        <v>48</v>
      </c>
      <c r="AQ75" s="6">
        <v>104570</v>
      </c>
      <c r="AS75" s="6">
        <v>9400</v>
      </c>
      <c r="AU75" s="6">
        <v>113970</v>
      </c>
      <c r="AV75" s="43">
        <f t="shared" si="9"/>
        <v>0</v>
      </c>
      <c r="AW75" s="45" t="s">
        <v>32</v>
      </c>
      <c r="AX75" s="45">
        <v>3536870.06</v>
      </c>
      <c r="AZ75" s="45">
        <v>2898004.01</v>
      </c>
      <c r="BB75" s="45">
        <v>6434874.0700000003</v>
      </c>
      <c r="BD75" s="45" t="s">
        <v>31</v>
      </c>
      <c r="BE75" s="45">
        <v>84871092.090000004</v>
      </c>
      <c r="BG75" s="45">
        <v>32164875.800000001</v>
      </c>
      <c r="BI75" s="45">
        <v>117035967.89</v>
      </c>
    </row>
    <row r="76" spans="1:61" x14ac:dyDescent="0.2">
      <c r="A76" s="46" t="s">
        <v>10</v>
      </c>
      <c r="C76" s="48">
        <v>0</v>
      </c>
      <c r="E76" s="52">
        <v>9017796.4399999995</v>
      </c>
      <c r="G76" s="48">
        <v>9017796.4399999995</v>
      </c>
      <c r="H76" s="43">
        <f t="shared" si="5"/>
        <v>0</v>
      </c>
      <c r="I76" s="47" t="s">
        <v>10</v>
      </c>
      <c r="J76" s="47"/>
      <c r="K76" s="47"/>
      <c r="L76" s="47"/>
      <c r="M76" s="47">
        <v>3318402.37</v>
      </c>
      <c r="N76" s="47"/>
      <c r="O76" s="47">
        <v>3318402.37</v>
      </c>
      <c r="Q76" s="55" t="s">
        <v>10</v>
      </c>
      <c r="S76" s="54">
        <v>3318402.37</v>
      </c>
      <c r="U76" s="45">
        <v>4241609.1399999997</v>
      </c>
      <c r="W76" s="45">
        <v>7560011.5099999998</v>
      </c>
      <c r="X76" s="43">
        <f t="shared" si="6"/>
        <v>0</v>
      </c>
      <c r="Y76" s="7" t="s">
        <v>10</v>
      </c>
      <c r="AA76" s="6">
        <v>7560011.5099999998</v>
      </c>
      <c r="AC76" s="6">
        <v>1457784.93</v>
      </c>
      <c r="AE76" s="6">
        <v>9017796.4399999995</v>
      </c>
      <c r="AF76" s="43">
        <f t="shared" si="7"/>
        <v>0</v>
      </c>
      <c r="AG76" s="7" t="s">
        <v>10</v>
      </c>
      <c r="AI76" s="6">
        <v>9017796.4399999995</v>
      </c>
      <c r="AK76" s="6">
        <v>911880.07</v>
      </c>
      <c r="AM76" s="6">
        <v>9929676.5099999998</v>
      </c>
      <c r="AN76" s="43">
        <f t="shared" si="8"/>
        <v>0</v>
      </c>
      <c r="AO76" s="7" t="s">
        <v>10</v>
      </c>
      <c r="AQ76" s="6">
        <v>9929676.5099999998</v>
      </c>
      <c r="AS76" s="6">
        <v>807716.19</v>
      </c>
      <c r="AU76" s="6">
        <v>10737392.699999999</v>
      </c>
      <c r="AV76" s="43">
        <f t="shared" si="9"/>
        <v>0</v>
      </c>
      <c r="AW76" s="45" t="s">
        <v>33</v>
      </c>
      <c r="AX76" s="45">
        <v>1656048.62</v>
      </c>
      <c r="AZ76" s="45">
        <v>1008232.34</v>
      </c>
      <c r="BB76" s="45">
        <v>2664280.96</v>
      </c>
      <c r="BD76" s="45" t="s">
        <v>32</v>
      </c>
      <c r="BE76" s="45">
        <v>6434874.0700000003</v>
      </c>
      <c r="BG76" s="45">
        <v>5045452.62</v>
      </c>
      <c r="BI76" s="45">
        <v>11480326.689999999</v>
      </c>
    </row>
    <row r="77" spans="1:61" x14ac:dyDescent="0.2">
      <c r="A77" s="46"/>
      <c r="C77" s="48"/>
      <c r="E77" s="52"/>
      <c r="G77" s="48"/>
      <c r="H77" s="43">
        <f t="shared" si="5"/>
        <v>0</v>
      </c>
      <c r="I77" s="47"/>
      <c r="J77" s="47"/>
      <c r="K77" s="47">
        <v>0</v>
      </c>
      <c r="L77" s="47"/>
      <c r="Q77" s="55"/>
      <c r="X77" s="43">
        <f t="shared" si="6"/>
        <v>0</v>
      </c>
      <c r="Y77" s="7"/>
      <c r="AF77" s="43">
        <f t="shared" si="7"/>
        <v>0</v>
      </c>
      <c r="AG77" s="7"/>
      <c r="AN77" s="43">
        <f t="shared" si="8"/>
        <v>0</v>
      </c>
      <c r="AO77" s="7"/>
      <c r="AV77" s="43">
        <f t="shared" si="9"/>
        <v>0</v>
      </c>
      <c r="AW77" s="45" t="s">
        <v>34</v>
      </c>
      <c r="AX77" s="45">
        <v>4492927.8499999996</v>
      </c>
      <c r="AZ77" s="45">
        <v>2474160.06</v>
      </c>
      <c r="BB77" s="45">
        <v>6967087.9100000001</v>
      </c>
      <c r="BD77" s="45" t="s">
        <v>33</v>
      </c>
      <c r="BE77" s="45">
        <v>2664280.96</v>
      </c>
      <c r="BG77" s="45">
        <v>1301773.25</v>
      </c>
      <c r="BI77" s="45">
        <v>3966054.21</v>
      </c>
    </row>
    <row r="78" spans="1:61" x14ac:dyDescent="0.2">
      <c r="A78" s="46" t="s">
        <v>11</v>
      </c>
      <c r="C78" s="48">
        <v>0</v>
      </c>
      <c r="E78" s="52">
        <v>126148862.84</v>
      </c>
      <c r="G78" s="48">
        <v>126148862.84</v>
      </c>
      <c r="H78" s="43">
        <f t="shared" si="5"/>
        <v>0</v>
      </c>
      <c r="I78" s="47" t="s">
        <v>11</v>
      </c>
      <c r="J78" s="47"/>
      <c r="K78" s="47">
        <v>0</v>
      </c>
      <c r="L78" s="47"/>
      <c r="M78" s="47">
        <v>39633868.079999998</v>
      </c>
      <c r="N78" s="47"/>
      <c r="O78" s="47">
        <v>39633868.079999998</v>
      </c>
      <c r="Q78" s="55" t="s">
        <v>11</v>
      </c>
      <c r="S78" s="54">
        <v>39633868.079999998</v>
      </c>
      <c r="U78" s="45">
        <v>49445506.759999998</v>
      </c>
      <c r="W78" s="45">
        <v>89079374.840000004</v>
      </c>
      <c r="X78" s="43">
        <f t="shared" si="6"/>
        <v>0</v>
      </c>
      <c r="Y78" s="5" t="s">
        <v>11</v>
      </c>
      <c r="AA78" s="6">
        <v>89079374.840000004</v>
      </c>
      <c r="AC78" s="6">
        <v>37069488</v>
      </c>
      <c r="AE78" s="6">
        <v>126148862.84</v>
      </c>
      <c r="AF78" s="43">
        <f t="shared" si="7"/>
        <v>0</v>
      </c>
      <c r="AG78" s="7" t="s">
        <v>11</v>
      </c>
      <c r="AI78" s="6">
        <v>126148862.84</v>
      </c>
      <c r="AK78" s="6">
        <v>56621471.82</v>
      </c>
      <c r="AM78" s="6">
        <v>182770334.66</v>
      </c>
      <c r="AN78" s="43">
        <f t="shared" si="8"/>
        <v>0</v>
      </c>
      <c r="AO78" s="7" t="s">
        <v>11</v>
      </c>
      <c r="AQ78" s="6">
        <v>182770334.66</v>
      </c>
      <c r="AS78" s="6">
        <v>42113860.649999999</v>
      </c>
      <c r="AU78" s="6">
        <v>224884195.31</v>
      </c>
      <c r="AV78" s="43">
        <f t="shared" si="9"/>
        <v>0</v>
      </c>
      <c r="AW78" s="45" t="s">
        <v>35</v>
      </c>
      <c r="AX78" s="45">
        <v>2730235.79</v>
      </c>
      <c r="AZ78" s="45">
        <v>2799531.58</v>
      </c>
      <c r="BB78" s="45">
        <v>5529767.3700000001</v>
      </c>
      <c r="BD78" s="45" t="s">
        <v>34</v>
      </c>
      <c r="BE78" s="45">
        <v>6967087.9100000001</v>
      </c>
      <c r="BG78" s="45">
        <v>3313194.29</v>
      </c>
      <c r="BI78" s="45">
        <v>10280282.199999999</v>
      </c>
    </row>
    <row r="79" spans="1:61" x14ac:dyDescent="0.2">
      <c r="A79" s="46" t="s">
        <v>12</v>
      </c>
      <c r="B79" s="48">
        <v>0</v>
      </c>
      <c r="E79" s="52">
        <v>72999094.799999997</v>
      </c>
      <c r="G79" s="62">
        <v>72999094.799999997</v>
      </c>
      <c r="H79" s="43">
        <f t="shared" si="5"/>
        <v>0</v>
      </c>
      <c r="I79" s="47" t="s">
        <v>49</v>
      </c>
      <c r="J79" s="47"/>
      <c r="K79" s="47">
        <v>0</v>
      </c>
      <c r="L79" s="47"/>
      <c r="M79" s="47">
        <v>24333031.579999998</v>
      </c>
      <c r="N79" s="47"/>
      <c r="O79" s="47">
        <v>24333031.579999998</v>
      </c>
      <c r="Q79" s="55" t="s">
        <v>12</v>
      </c>
      <c r="S79" s="54">
        <v>24333031.579999998</v>
      </c>
      <c r="U79" s="45">
        <v>24333031.579999998</v>
      </c>
      <c r="W79" s="45">
        <v>48666063.159999996</v>
      </c>
      <c r="X79" s="43">
        <f t="shared" si="6"/>
        <v>0</v>
      </c>
      <c r="Y79" s="7" t="s">
        <v>128</v>
      </c>
      <c r="AA79" s="6">
        <v>48666063.159999996</v>
      </c>
      <c r="AC79" s="6">
        <v>24333031.640000001</v>
      </c>
      <c r="AE79" s="6">
        <v>72999094.799999997</v>
      </c>
      <c r="AF79" s="43">
        <f t="shared" si="7"/>
        <v>0</v>
      </c>
      <c r="AG79" s="7" t="s">
        <v>49</v>
      </c>
      <c r="AI79" s="6">
        <v>72999094.799999997</v>
      </c>
      <c r="AK79" s="6">
        <v>24333031.640000001</v>
      </c>
      <c r="AM79" s="6">
        <v>97332126.439999998</v>
      </c>
      <c r="AN79" s="43">
        <f t="shared" si="8"/>
        <v>0</v>
      </c>
      <c r="AO79" s="7" t="s">
        <v>49</v>
      </c>
      <c r="AQ79" s="6">
        <v>97332126.439999998</v>
      </c>
      <c r="AS79" s="6">
        <v>24333031.640000001</v>
      </c>
      <c r="AU79" s="6">
        <v>121665158.08</v>
      </c>
      <c r="AV79" s="43">
        <f t="shared" si="9"/>
        <v>0</v>
      </c>
      <c r="AW79" s="45" t="s">
        <v>150</v>
      </c>
      <c r="AX79" s="45">
        <v>671088</v>
      </c>
      <c r="AZ79" s="45">
        <v>386451</v>
      </c>
      <c r="BB79" s="45">
        <v>1057539</v>
      </c>
      <c r="BD79" s="45" t="s">
        <v>35</v>
      </c>
      <c r="BE79" s="45">
        <v>5529767.3700000001</v>
      </c>
      <c r="BG79" s="45">
        <v>1889332.91</v>
      </c>
      <c r="BI79" s="45">
        <v>7419100.2800000003</v>
      </c>
    </row>
    <row r="80" spans="1:61" x14ac:dyDescent="0.2">
      <c r="A80" s="46" t="s">
        <v>13</v>
      </c>
      <c r="B80" s="48">
        <v>0</v>
      </c>
      <c r="E80" s="52">
        <v>584139.69999999995</v>
      </c>
      <c r="G80" s="62">
        <v>584139.69999999995</v>
      </c>
      <c r="H80" s="43">
        <f t="shared" si="5"/>
        <v>0</v>
      </c>
      <c r="I80" s="47" t="s">
        <v>13</v>
      </c>
      <c r="J80" s="47"/>
      <c r="K80" s="47">
        <v>0</v>
      </c>
      <c r="L80" s="47"/>
      <c r="M80" s="47">
        <v>339151.4</v>
      </c>
      <c r="N80" s="47"/>
      <c r="O80" s="47">
        <v>339151.4</v>
      </c>
      <c r="Q80" s="55" t="s">
        <v>13</v>
      </c>
      <c r="S80" s="54">
        <v>339151.4</v>
      </c>
      <c r="U80" s="45">
        <v>95570.4</v>
      </c>
      <c r="W80" s="45">
        <v>434721.8</v>
      </c>
      <c r="X80" s="43">
        <f t="shared" si="6"/>
        <v>0</v>
      </c>
      <c r="Y80" s="7" t="s">
        <v>13</v>
      </c>
      <c r="AA80" s="6">
        <v>434721.8</v>
      </c>
      <c r="AC80" s="6">
        <v>149417.9</v>
      </c>
      <c r="AE80" s="6">
        <v>584139.69999999995</v>
      </c>
      <c r="AF80" s="43">
        <f t="shared" si="7"/>
        <v>0</v>
      </c>
      <c r="AG80" s="7" t="s">
        <v>13</v>
      </c>
      <c r="AI80" s="6">
        <v>584139.69999999995</v>
      </c>
      <c r="AK80" s="6">
        <v>106517.1</v>
      </c>
      <c r="AM80" s="6">
        <v>690656.8</v>
      </c>
      <c r="AN80" s="43">
        <f t="shared" si="8"/>
        <v>0</v>
      </c>
      <c r="AO80" s="7" t="s">
        <v>13</v>
      </c>
      <c r="AQ80" s="6">
        <v>690656.8</v>
      </c>
      <c r="AS80" s="6">
        <v>176404.9</v>
      </c>
      <c r="AU80" s="6">
        <v>867061.7</v>
      </c>
      <c r="AV80" s="43">
        <f t="shared" si="9"/>
        <v>0</v>
      </c>
      <c r="AW80" s="45" t="s">
        <v>37</v>
      </c>
      <c r="AX80" s="45">
        <v>28287934.09</v>
      </c>
      <c r="AZ80" s="45">
        <v>13469281.9</v>
      </c>
      <c r="BB80" s="45">
        <v>41757215.990000002</v>
      </c>
      <c r="BD80" s="45" t="s">
        <v>36</v>
      </c>
      <c r="BE80" s="45">
        <v>1057539</v>
      </c>
      <c r="BG80" s="45">
        <v>347670</v>
      </c>
      <c r="BI80" s="45">
        <v>1405209</v>
      </c>
    </row>
    <row r="81" spans="1:62" x14ac:dyDescent="0.2">
      <c r="A81" s="46"/>
      <c r="B81" s="48"/>
      <c r="E81" s="52"/>
      <c r="G81" s="45"/>
      <c r="I81" s="47" t="s">
        <v>14</v>
      </c>
      <c r="J81" s="47"/>
      <c r="Q81" s="47" t="s">
        <v>14</v>
      </c>
      <c r="X81" s="43">
        <f t="shared" si="6"/>
        <v>0</v>
      </c>
      <c r="Y81" s="7" t="s">
        <v>14</v>
      </c>
      <c r="AF81" s="43">
        <f t="shared" si="7"/>
        <v>0</v>
      </c>
      <c r="AG81" s="7" t="s">
        <v>14</v>
      </c>
      <c r="AI81" s="6">
        <v>0</v>
      </c>
      <c r="AK81" s="6">
        <v>15730458.75</v>
      </c>
      <c r="AM81" s="6">
        <v>15730458.75</v>
      </c>
      <c r="AN81" s="43">
        <f t="shared" si="8"/>
        <v>0</v>
      </c>
      <c r="AO81" s="7" t="s">
        <v>14</v>
      </c>
      <c r="AQ81" s="6">
        <v>15730458.75</v>
      </c>
      <c r="AS81" s="6">
        <v>0</v>
      </c>
      <c r="AU81" s="6">
        <v>15730458.75</v>
      </c>
      <c r="AV81" s="43">
        <f t="shared" si="9"/>
        <v>0</v>
      </c>
      <c r="AW81" s="45" t="s">
        <v>38</v>
      </c>
      <c r="AX81" s="45">
        <v>1405749.48</v>
      </c>
      <c r="AZ81" s="45">
        <v>2535396.27</v>
      </c>
      <c r="BB81" s="45">
        <v>3941145.75</v>
      </c>
      <c r="BD81" s="45" t="s">
        <v>37</v>
      </c>
      <c r="BE81" s="45">
        <v>41757215.990000002</v>
      </c>
      <c r="BG81" s="45">
        <v>17253067.210000001</v>
      </c>
      <c r="BI81" s="45">
        <v>59010283.200000003</v>
      </c>
    </row>
    <row r="82" spans="1:62" x14ac:dyDescent="0.2">
      <c r="A82" s="46"/>
      <c r="B82" s="48"/>
      <c r="E82" s="52"/>
      <c r="G82" s="45"/>
      <c r="I82" s="47"/>
      <c r="J82" s="47"/>
      <c r="K82" s="47"/>
      <c r="L82" s="47"/>
      <c r="M82" s="47"/>
      <c r="N82" s="47"/>
      <c r="O82" s="47"/>
      <c r="Q82" s="55"/>
      <c r="X82" s="43">
        <f t="shared" si="6"/>
        <v>0</v>
      </c>
      <c r="Y82" s="7"/>
      <c r="AA82" s="6"/>
      <c r="AC82" s="6"/>
      <c r="AE82" s="6"/>
      <c r="AF82" s="43">
        <f t="shared" si="7"/>
        <v>0</v>
      </c>
      <c r="AG82" s="7"/>
      <c r="AN82" s="43">
        <f t="shared" si="8"/>
        <v>0</v>
      </c>
      <c r="AO82" s="7"/>
      <c r="AV82" s="43">
        <f t="shared" ref="AV82:AV83" si="10">+AP82-AL82</f>
        <v>0</v>
      </c>
      <c r="AW82" s="45" t="s">
        <v>39</v>
      </c>
      <c r="AX82" s="45">
        <v>32223083.59</v>
      </c>
      <c r="AZ82" s="45">
        <v>12878355.779999999</v>
      </c>
      <c r="BB82" s="45">
        <v>45101439.369999997</v>
      </c>
      <c r="BD82" s="45" t="s">
        <v>38</v>
      </c>
      <c r="BE82" s="45">
        <v>3941145.75</v>
      </c>
      <c r="BG82" s="45">
        <v>4948896.67</v>
      </c>
      <c r="BI82" s="45">
        <v>8890042.4199999999</v>
      </c>
    </row>
    <row r="83" spans="1:62" ht="22.5" x14ac:dyDescent="0.2">
      <c r="A83" s="46" t="s">
        <v>15</v>
      </c>
      <c r="B83" s="48">
        <v>0</v>
      </c>
      <c r="D83" s="48">
        <v>50806242.399999999</v>
      </c>
      <c r="F83" s="48">
        <v>50806242.399999999</v>
      </c>
      <c r="G83" s="45"/>
      <c r="H83" s="43">
        <f>+F83-AD83</f>
        <v>0</v>
      </c>
      <c r="I83" s="46" t="s">
        <v>15</v>
      </c>
      <c r="J83" s="46">
        <v>0</v>
      </c>
      <c r="K83" s="46"/>
      <c r="L83" s="46">
        <v>17219140.59</v>
      </c>
      <c r="M83" s="46"/>
      <c r="N83" s="46">
        <v>17219140.59</v>
      </c>
      <c r="O83" s="46"/>
      <c r="Q83" s="55" t="s">
        <v>15</v>
      </c>
      <c r="R83" s="45">
        <v>17219140.59</v>
      </c>
      <c r="T83" s="45">
        <v>16242776.99</v>
      </c>
      <c r="V83" s="45">
        <v>33461917.579999998</v>
      </c>
      <c r="X83" s="43">
        <f>+R83-N83</f>
        <v>0</v>
      </c>
      <c r="Y83" s="7" t="s">
        <v>15</v>
      </c>
      <c r="Z83" s="45">
        <v>33461917.579999998</v>
      </c>
      <c r="AA83" s="6"/>
      <c r="AB83" s="45">
        <v>17344324.82</v>
      </c>
      <c r="AC83" s="6"/>
      <c r="AD83" s="45">
        <v>50806242.399999999</v>
      </c>
      <c r="AE83" s="6"/>
      <c r="AF83" s="43">
        <f>+Z83-V83</f>
        <v>0</v>
      </c>
      <c r="AG83" s="5" t="s">
        <v>129</v>
      </c>
      <c r="AH83" s="6">
        <v>50806242.399999999</v>
      </c>
      <c r="AJ83" s="6">
        <v>17259465.649999999</v>
      </c>
      <c r="AL83" s="6">
        <v>68065708.049999997</v>
      </c>
      <c r="AN83" s="43">
        <f>+AH83-AD83</f>
        <v>0</v>
      </c>
      <c r="AO83" s="5" t="s">
        <v>15</v>
      </c>
      <c r="AP83" s="6">
        <v>68065708.049999997</v>
      </c>
      <c r="AR83" s="6">
        <v>17167255.98</v>
      </c>
      <c r="AT83" s="6">
        <v>85232964.030000001</v>
      </c>
      <c r="AV83" s="43">
        <f t="shared" si="10"/>
        <v>0</v>
      </c>
      <c r="AW83" s="45" t="s">
        <v>153</v>
      </c>
      <c r="AX83" s="45">
        <v>10743583.6</v>
      </c>
      <c r="AZ83" s="45">
        <v>2362837.5</v>
      </c>
      <c r="BB83" s="45">
        <v>13106421.1</v>
      </c>
      <c r="BD83" s="45" t="s">
        <v>39</v>
      </c>
      <c r="BE83" s="45">
        <v>45101439.369999997</v>
      </c>
      <c r="BG83" s="45">
        <v>19087092.23</v>
      </c>
      <c r="BI83" s="45">
        <v>64188531.600000001</v>
      </c>
    </row>
    <row r="84" spans="1:62" ht="22.5" x14ac:dyDescent="0.2">
      <c r="A84" s="46" t="s">
        <v>16</v>
      </c>
      <c r="B84" s="48">
        <v>0</v>
      </c>
      <c r="D84" s="48">
        <v>2423361.09</v>
      </c>
      <c r="F84" s="48">
        <v>2423361.09</v>
      </c>
      <c r="G84" s="45"/>
      <c r="H84" s="43">
        <f t="shared" ref="H84:H114" si="11">+F84-AD84</f>
        <v>0</v>
      </c>
      <c r="I84" s="46" t="s">
        <v>130</v>
      </c>
      <c r="J84" s="46">
        <v>0</v>
      </c>
      <c r="K84" s="46"/>
      <c r="L84" s="46">
        <v>708622.1</v>
      </c>
      <c r="M84" s="46"/>
      <c r="N84" s="46">
        <v>708622.1</v>
      </c>
      <c r="O84" s="46"/>
      <c r="Q84" s="55" t="s">
        <v>130</v>
      </c>
      <c r="R84" s="45">
        <v>708622.1</v>
      </c>
      <c r="T84" s="45">
        <v>880170.81</v>
      </c>
      <c r="V84" s="45">
        <v>1588792.91</v>
      </c>
      <c r="X84" s="43">
        <f t="shared" ref="X84:X142" si="12">+R84-N84</f>
        <v>0</v>
      </c>
      <c r="Y84" s="7" t="s">
        <v>130</v>
      </c>
      <c r="Z84" s="45">
        <v>1588792.91</v>
      </c>
      <c r="AA84" s="6"/>
      <c r="AB84" s="45">
        <v>834568.18</v>
      </c>
      <c r="AC84" s="6"/>
      <c r="AD84" s="45">
        <v>2423361.09</v>
      </c>
      <c r="AE84" s="6"/>
      <c r="AF84" s="43">
        <f t="shared" ref="AF84:AF142" si="13">+Z84-V84</f>
        <v>0</v>
      </c>
      <c r="AG84" s="5" t="s">
        <v>16</v>
      </c>
      <c r="AH84" s="6">
        <v>2423361.09</v>
      </c>
      <c r="AJ84" s="6">
        <v>793558.62</v>
      </c>
      <c r="AL84" s="6">
        <v>3216919.71</v>
      </c>
      <c r="AN84" s="43">
        <f t="shared" ref="AN84:AN142" si="14">+AH84-AD84</f>
        <v>0</v>
      </c>
      <c r="AO84" s="5" t="s">
        <v>130</v>
      </c>
      <c r="AP84" s="6">
        <v>3216919.71</v>
      </c>
      <c r="AR84" s="6">
        <v>736602.14</v>
      </c>
      <c r="AT84" s="6">
        <v>3953521.85</v>
      </c>
      <c r="AV84" s="43">
        <f t="shared" ref="AV84:AV107" si="15">+AP84-AL84</f>
        <v>0</v>
      </c>
      <c r="AW84" s="45" t="s">
        <v>40</v>
      </c>
      <c r="AX84" s="45">
        <v>3168730.41</v>
      </c>
      <c r="AZ84" s="45">
        <v>1348886.97</v>
      </c>
      <c r="BB84" s="45">
        <v>4517617.38</v>
      </c>
      <c r="BD84" s="45" t="s">
        <v>153</v>
      </c>
      <c r="BE84" s="45">
        <v>13106421.1</v>
      </c>
      <c r="BG84" s="45">
        <v>4531500.1399999997</v>
      </c>
      <c r="BI84" s="45">
        <v>17637921.239999998</v>
      </c>
    </row>
    <row r="85" spans="1:62" x14ac:dyDescent="0.2">
      <c r="A85" s="46" t="s">
        <v>17</v>
      </c>
      <c r="B85" s="48">
        <v>0</v>
      </c>
      <c r="D85" s="48">
        <v>13535171.85</v>
      </c>
      <c r="F85" s="48">
        <v>13535171.85</v>
      </c>
      <c r="G85" s="45"/>
      <c r="H85" s="43">
        <f t="shared" si="11"/>
        <v>0</v>
      </c>
      <c r="I85" s="46" t="s">
        <v>131</v>
      </c>
      <c r="J85" s="46">
        <v>0</v>
      </c>
      <c r="K85" s="46"/>
      <c r="L85" s="46">
        <v>4798720.07</v>
      </c>
      <c r="M85" s="46"/>
      <c r="N85" s="46">
        <v>4798720.07</v>
      </c>
      <c r="O85" s="46"/>
      <c r="Q85" s="55" t="s">
        <v>132</v>
      </c>
      <c r="R85" s="45">
        <v>4798720.07</v>
      </c>
      <c r="T85" s="45">
        <v>4363089.5</v>
      </c>
      <c r="V85" s="45">
        <v>9161809.5700000003</v>
      </c>
      <c r="X85" s="43">
        <f t="shared" si="12"/>
        <v>0</v>
      </c>
      <c r="Y85" s="7" t="s">
        <v>132</v>
      </c>
      <c r="Z85" s="45">
        <v>9161809.5700000003</v>
      </c>
      <c r="AA85" s="6"/>
      <c r="AB85" s="45">
        <v>4373362.28</v>
      </c>
      <c r="AC85" s="6"/>
      <c r="AD85" s="45">
        <v>13535171.85</v>
      </c>
      <c r="AE85" s="6"/>
      <c r="AF85" s="43">
        <f t="shared" si="13"/>
        <v>0</v>
      </c>
      <c r="AG85" s="5" t="s">
        <v>17</v>
      </c>
      <c r="AH85" s="6">
        <v>13535171.85</v>
      </c>
      <c r="AJ85" s="6">
        <v>4698376.41</v>
      </c>
      <c r="AL85" s="6">
        <v>18233548.260000002</v>
      </c>
      <c r="AN85" s="43">
        <f t="shared" si="14"/>
        <v>0</v>
      </c>
      <c r="AO85" s="5" t="s">
        <v>131</v>
      </c>
      <c r="AP85" s="6">
        <v>18233548.260000002</v>
      </c>
      <c r="AR85" s="6">
        <v>3770045.67</v>
      </c>
      <c r="AT85" s="6">
        <v>22003593.93</v>
      </c>
      <c r="AV85" s="43">
        <f t="shared" si="15"/>
        <v>0</v>
      </c>
      <c r="AW85" s="45" t="s">
        <v>41</v>
      </c>
      <c r="AX85" s="45">
        <v>395868.45</v>
      </c>
      <c r="AZ85" s="45">
        <v>244980.85</v>
      </c>
      <c r="BB85" s="45">
        <v>640849.30000000005</v>
      </c>
      <c r="BD85" s="45" t="s">
        <v>40</v>
      </c>
      <c r="BE85" s="45">
        <v>4517617.38</v>
      </c>
      <c r="BG85" s="45">
        <v>1317266.97</v>
      </c>
      <c r="BI85" s="45">
        <v>5834884.3499999996</v>
      </c>
    </row>
    <row r="86" spans="1:62" x14ac:dyDescent="0.2">
      <c r="A86" s="46" t="s">
        <v>18</v>
      </c>
      <c r="B86" s="48">
        <v>0</v>
      </c>
      <c r="D86" s="48">
        <v>10409203.369999999</v>
      </c>
      <c r="F86" s="48">
        <v>10409203.369999999</v>
      </c>
      <c r="G86" s="45"/>
      <c r="H86" s="43">
        <f t="shared" si="11"/>
        <v>0</v>
      </c>
      <c r="I86" s="47" t="s">
        <v>18</v>
      </c>
      <c r="J86" s="47">
        <v>0</v>
      </c>
      <c r="K86" s="47"/>
      <c r="L86" s="47">
        <v>2986517.09</v>
      </c>
      <c r="M86" s="47"/>
      <c r="N86" s="47">
        <v>2986517.09</v>
      </c>
      <c r="O86" s="47"/>
      <c r="Q86" s="55" t="s">
        <v>18</v>
      </c>
      <c r="R86" s="45">
        <v>2986517.09</v>
      </c>
      <c r="T86" s="45">
        <v>4579972.92</v>
      </c>
      <c r="V86" s="45">
        <v>7566490.0099999998</v>
      </c>
      <c r="X86" s="43">
        <f t="shared" si="12"/>
        <v>0</v>
      </c>
      <c r="Y86" s="7" t="s">
        <v>18</v>
      </c>
      <c r="Z86" s="45">
        <v>7566490.0099999998</v>
      </c>
      <c r="AA86" s="6"/>
      <c r="AB86" s="45">
        <v>2842713.36</v>
      </c>
      <c r="AC86" s="6"/>
      <c r="AD86" s="45">
        <v>10409203.369999999</v>
      </c>
      <c r="AE86" s="6"/>
      <c r="AF86" s="43">
        <f t="shared" si="13"/>
        <v>0</v>
      </c>
      <c r="AG86" s="7" t="s">
        <v>18</v>
      </c>
      <c r="AH86" s="6">
        <v>10409203.369999999</v>
      </c>
      <c r="AJ86" s="6">
        <v>4945772.13</v>
      </c>
      <c r="AL86" s="6">
        <v>15354975.5</v>
      </c>
      <c r="AN86" s="43">
        <f t="shared" si="14"/>
        <v>0</v>
      </c>
      <c r="AO86" s="7" t="s">
        <v>18</v>
      </c>
      <c r="AP86" s="6">
        <v>15354975.5</v>
      </c>
      <c r="AR86" s="6">
        <v>3376608.78</v>
      </c>
      <c r="AT86" s="6">
        <v>18731584.280000001</v>
      </c>
      <c r="AV86" s="43">
        <f t="shared" si="15"/>
        <v>0</v>
      </c>
      <c r="AW86" s="45" t="s">
        <v>155</v>
      </c>
      <c r="AX86" s="45">
        <v>7553037.2199999997</v>
      </c>
      <c r="AZ86" s="45">
        <v>0</v>
      </c>
      <c r="BB86" s="45">
        <v>7553037.2199999997</v>
      </c>
      <c r="BD86" s="45" t="s">
        <v>41</v>
      </c>
      <c r="BE86" s="45">
        <v>640849.30000000005</v>
      </c>
      <c r="BG86" s="45">
        <v>309234.98</v>
      </c>
      <c r="BI86" s="45">
        <v>950084.28</v>
      </c>
    </row>
    <row r="87" spans="1:62" ht="22.5" x14ac:dyDescent="0.2">
      <c r="A87" s="46" t="s">
        <v>19</v>
      </c>
      <c r="B87" s="48">
        <v>0</v>
      </c>
      <c r="D87" s="48">
        <v>17334166.5</v>
      </c>
      <c r="F87" s="48">
        <v>17334166.5</v>
      </c>
      <c r="G87" s="45"/>
      <c r="H87" s="43">
        <f t="shared" si="11"/>
        <v>0</v>
      </c>
      <c r="I87" s="46" t="s">
        <v>19</v>
      </c>
      <c r="J87" s="46">
        <v>0</v>
      </c>
      <c r="K87" s="46"/>
      <c r="L87" s="46">
        <v>5597496.4199999999</v>
      </c>
      <c r="M87" s="46"/>
      <c r="N87" s="46">
        <v>5597496.4199999999</v>
      </c>
      <c r="O87" s="46"/>
      <c r="Q87" s="55" t="s">
        <v>19</v>
      </c>
      <c r="R87" s="45">
        <v>5597496.4199999999</v>
      </c>
      <c r="T87" s="45">
        <v>5913575.3600000003</v>
      </c>
      <c r="V87" s="45">
        <v>11511071.779999999</v>
      </c>
      <c r="X87" s="43">
        <f t="shared" si="12"/>
        <v>0</v>
      </c>
      <c r="Y87" s="5" t="s">
        <v>19</v>
      </c>
      <c r="Z87" s="6">
        <v>11511071.779999999</v>
      </c>
      <c r="AB87" s="6">
        <v>5823094.7199999997</v>
      </c>
      <c r="AD87" s="6">
        <v>17334166.5</v>
      </c>
      <c r="AF87" s="43">
        <f t="shared" si="13"/>
        <v>0</v>
      </c>
      <c r="AG87" s="5" t="s">
        <v>19</v>
      </c>
      <c r="AH87" s="6">
        <v>17334166.5</v>
      </c>
      <c r="AJ87" s="6">
        <v>6844759.75</v>
      </c>
      <c r="AL87" s="6">
        <v>24178926.25</v>
      </c>
      <c r="AN87" s="43">
        <f t="shared" si="14"/>
        <v>0</v>
      </c>
      <c r="AO87" s="5" t="s">
        <v>19</v>
      </c>
      <c r="AP87" s="6">
        <v>24178926.25</v>
      </c>
      <c r="AR87" s="6">
        <v>7933666.5800000001</v>
      </c>
      <c r="AT87" s="6">
        <v>32112592.829999998</v>
      </c>
      <c r="AV87" s="43">
        <f t="shared" si="15"/>
        <v>0</v>
      </c>
      <c r="AW87" s="45" t="s">
        <v>156</v>
      </c>
      <c r="AY87" s="45">
        <v>7553037.2199999997</v>
      </c>
      <c r="BA87" s="45">
        <v>0</v>
      </c>
      <c r="BC87" s="45">
        <v>7553037.2199999997</v>
      </c>
      <c r="BD87" s="45" t="s">
        <v>42</v>
      </c>
      <c r="BE87" s="45">
        <v>0</v>
      </c>
      <c r="BG87" s="45">
        <v>3286968.01</v>
      </c>
      <c r="BI87" s="45">
        <v>3286968.01</v>
      </c>
    </row>
    <row r="88" spans="1:62" x14ac:dyDescent="0.2">
      <c r="A88" s="46" t="s">
        <v>20</v>
      </c>
      <c r="B88" s="48">
        <v>0</v>
      </c>
      <c r="D88" s="48">
        <v>1699236.66</v>
      </c>
      <c r="F88" s="48">
        <v>1699236.66</v>
      </c>
      <c r="G88" s="45"/>
      <c r="H88" s="43">
        <f t="shared" si="11"/>
        <v>0</v>
      </c>
      <c r="I88" s="46" t="s">
        <v>133</v>
      </c>
      <c r="J88" s="46">
        <v>0</v>
      </c>
      <c r="K88" s="46"/>
      <c r="L88" s="46">
        <v>556716.57999999996</v>
      </c>
      <c r="M88" s="46"/>
      <c r="N88" s="46">
        <v>556716.57999999996</v>
      </c>
      <c r="O88" s="46"/>
      <c r="Q88" s="55" t="s">
        <v>20</v>
      </c>
      <c r="R88" s="45">
        <v>556716.57999999996</v>
      </c>
      <c r="T88" s="45">
        <v>586626.07999999996</v>
      </c>
      <c r="V88" s="45">
        <v>1143342.6599999999</v>
      </c>
      <c r="X88" s="43">
        <f t="shared" si="12"/>
        <v>0</v>
      </c>
      <c r="Y88" s="5" t="s">
        <v>20</v>
      </c>
      <c r="Z88" s="6">
        <v>1143342.6599999999</v>
      </c>
      <c r="AB88" s="6">
        <v>555894</v>
      </c>
      <c r="AD88" s="6">
        <v>1699236.66</v>
      </c>
      <c r="AF88" s="43">
        <f t="shared" si="13"/>
        <v>0</v>
      </c>
      <c r="AG88" s="5" t="s">
        <v>134</v>
      </c>
      <c r="AH88" s="6">
        <v>1699236.66</v>
      </c>
      <c r="AJ88" s="6">
        <v>543566.80000000005</v>
      </c>
      <c r="AL88" s="6">
        <v>2242803.46</v>
      </c>
      <c r="AN88" s="43">
        <f t="shared" si="14"/>
        <v>0</v>
      </c>
      <c r="AO88" s="5" t="s">
        <v>133</v>
      </c>
      <c r="AP88" s="6">
        <v>2242803.46</v>
      </c>
      <c r="AR88" s="6">
        <v>529830.24</v>
      </c>
      <c r="AT88" s="6">
        <v>2772633.7</v>
      </c>
      <c r="AV88" s="43">
        <f t="shared" si="15"/>
        <v>0</v>
      </c>
      <c r="AW88" s="45" t="s">
        <v>157</v>
      </c>
      <c r="AX88" s="45">
        <v>5732726.1600000001</v>
      </c>
      <c r="AZ88" s="45">
        <v>0</v>
      </c>
      <c r="BB88" s="45">
        <v>5732726.1600000001</v>
      </c>
      <c r="BD88" s="45" t="s">
        <v>228</v>
      </c>
      <c r="BE88" s="45">
        <v>0</v>
      </c>
      <c r="BG88" s="45">
        <v>266975293.37</v>
      </c>
      <c r="BI88" s="45">
        <v>266975293.37</v>
      </c>
    </row>
    <row r="89" spans="1:62" ht="22.5" x14ac:dyDescent="0.2">
      <c r="A89" s="46" t="s">
        <v>21</v>
      </c>
      <c r="B89" s="48">
        <v>0</v>
      </c>
      <c r="D89" s="48">
        <v>1298702.69</v>
      </c>
      <c r="F89" s="48">
        <v>1298702.69</v>
      </c>
      <c r="G89" s="45"/>
      <c r="H89" s="43">
        <f t="shared" si="11"/>
        <v>0</v>
      </c>
      <c r="I89" s="46" t="s">
        <v>135</v>
      </c>
      <c r="J89" s="46">
        <v>0</v>
      </c>
      <c r="K89" s="46"/>
      <c r="L89" s="46">
        <v>241460.33</v>
      </c>
      <c r="M89" s="46"/>
      <c r="N89" s="46">
        <v>241460.33</v>
      </c>
      <c r="O89" s="46"/>
      <c r="Q89" s="55" t="s">
        <v>21</v>
      </c>
      <c r="R89" s="45">
        <v>241460.33</v>
      </c>
      <c r="T89" s="45">
        <v>498157.73</v>
      </c>
      <c r="V89" s="45">
        <v>739618.06</v>
      </c>
      <c r="X89" s="43">
        <f t="shared" si="12"/>
        <v>0</v>
      </c>
      <c r="Y89" s="5" t="s">
        <v>21</v>
      </c>
      <c r="Z89" s="6">
        <v>739618.06</v>
      </c>
      <c r="AB89" s="6">
        <v>559084.63</v>
      </c>
      <c r="AD89" s="6">
        <v>1298702.69</v>
      </c>
      <c r="AF89" s="43">
        <f t="shared" si="13"/>
        <v>0</v>
      </c>
      <c r="AG89" s="5" t="s">
        <v>21</v>
      </c>
      <c r="AH89" s="6">
        <v>1298702.69</v>
      </c>
      <c r="AJ89" s="6">
        <v>490738.94</v>
      </c>
      <c r="AL89" s="6">
        <v>1789441.63</v>
      </c>
      <c r="AN89" s="43">
        <f t="shared" si="14"/>
        <v>0</v>
      </c>
      <c r="AO89" s="5" t="s">
        <v>135</v>
      </c>
      <c r="AP89" s="6">
        <v>1789441.63</v>
      </c>
      <c r="AR89" s="6">
        <v>434900.89</v>
      </c>
      <c r="AT89" s="6">
        <v>2224342.52</v>
      </c>
      <c r="AV89" s="43">
        <f t="shared" si="15"/>
        <v>0</v>
      </c>
      <c r="AW89" s="45" t="s">
        <v>159</v>
      </c>
      <c r="AY89" s="45">
        <v>5732726.1600000001</v>
      </c>
      <c r="BA89" s="45">
        <v>0</v>
      </c>
      <c r="BC89" s="45">
        <v>5732726.1600000001</v>
      </c>
      <c r="BD89" s="45" t="s">
        <v>155</v>
      </c>
      <c r="BE89" s="45">
        <v>7553037.2199999997</v>
      </c>
      <c r="BG89" s="45">
        <v>0</v>
      </c>
      <c r="BI89" s="45">
        <v>7553037.2199999997</v>
      </c>
    </row>
    <row r="90" spans="1:62" x14ac:dyDescent="0.2">
      <c r="A90" s="46" t="s">
        <v>22</v>
      </c>
      <c r="B90" s="48">
        <v>0</v>
      </c>
      <c r="D90" s="48">
        <v>465645.09</v>
      </c>
      <c r="F90" s="48">
        <v>465645.09</v>
      </c>
      <c r="G90" s="45"/>
      <c r="H90" s="43">
        <f t="shared" si="11"/>
        <v>0</v>
      </c>
      <c r="I90" s="47" t="s">
        <v>22</v>
      </c>
      <c r="J90" s="47">
        <v>0</v>
      </c>
      <c r="K90" s="47"/>
      <c r="L90" s="47">
        <v>77617.59</v>
      </c>
      <c r="M90" s="47"/>
      <c r="N90" s="47">
        <v>77617.59</v>
      </c>
      <c r="O90" s="47"/>
      <c r="Q90" s="55" t="s">
        <v>136</v>
      </c>
      <c r="R90" s="45">
        <v>77617.59</v>
      </c>
      <c r="T90" s="45">
        <v>133644.76</v>
      </c>
      <c r="V90" s="45">
        <v>211262.35</v>
      </c>
      <c r="X90" s="43">
        <f t="shared" si="12"/>
        <v>0</v>
      </c>
      <c r="Y90" s="7" t="s">
        <v>136</v>
      </c>
      <c r="Z90" s="6">
        <v>211262.35</v>
      </c>
      <c r="AB90" s="6">
        <v>254382.74</v>
      </c>
      <c r="AD90" s="6">
        <v>465645.09</v>
      </c>
      <c r="AF90" s="43">
        <f t="shared" si="13"/>
        <v>0</v>
      </c>
      <c r="AG90" s="7" t="s">
        <v>22</v>
      </c>
      <c r="AH90" s="6">
        <v>465645.09</v>
      </c>
      <c r="AJ90" s="6">
        <v>241956.59</v>
      </c>
      <c r="AL90" s="6">
        <v>707601.68</v>
      </c>
      <c r="AN90" s="43">
        <f t="shared" si="14"/>
        <v>0</v>
      </c>
      <c r="AO90" s="7" t="s">
        <v>22</v>
      </c>
      <c r="AP90" s="6">
        <v>707601.68</v>
      </c>
      <c r="AR90" s="6">
        <v>228929.85</v>
      </c>
      <c r="AT90" s="6">
        <v>936531.53</v>
      </c>
      <c r="AV90" s="43">
        <f t="shared" si="15"/>
        <v>0</v>
      </c>
      <c r="AW90" s="45" t="s">
        <v>160</v>
      </c>
      <c r="AX90" s="45">
        <v>619425</v>
      </c>
      <c r="AZ90" s="45">
        <v>0</v>
      </c>
      <c r="BB90" s="45">
        <v>619425</v>
      </c>
      <c r="BD90" s="45" t="s">
        <v>156</v>
      </c>
      <c r="BF90" s="45">
        <v>7553037.2199999997</v>
      </c>
      <c r="BH90" s="45">
        <v>0</v>
      </c>
      <c r="BJ90" s="45">
        <v>7553037.2199999997</v>
      </c>
    </row>
    <row r="91" spans="1:62" ht="22.5" x14ac:dyDescent="0.2">
      <c r="A91" s="46" t="s">
        <v>23</v>
      </c>
      <c r="B91" s="48">
        <v>0</v>
      </c>
      <c r="D91" s="48">
        <v>1360663.82</v>
      </c>
      <c r="F91" s="48">
        <v>1360663.82</v>
      </c>
      <c r="H91" s="43">
        <f t="shared" si="11"/>
        <v>0</v>
      </c>
      <c r="I91" s="46" t="s">
        <v>137</v>
      </c>
      <c r="J91" s="46">
        <v>0</v>
      </c>
      <c r="K91" s="46"/>
      <c r="L91" s="46">
        <v>77425.14</v>
      </c>
      <c r="M91" s="46"/>
      <c r="N91" s="46">
        <v>77425.14</v>
      </c>
      <c r="O91" s="46"/>
      <c r="Q91" s="55" t="s">
        <v>23</v>
      </c>
      <c r="R91" s="45">
        <v>77425.14</v>
      </c>
      <c r="T91" s="45">
        <v>502421.09</v>
      </c>
      <c r="V91" s="45">
        <v>579846.23</v>
      </c>
      <c r="X91" s="43">
        <f t="shared" si="12"/>
        <v>0</v>
      </c>
      <c r="Y91" s="5" t="s">
        <v>23</v>
      </c>
      <c r="Z91" s="6">
        <v>579846.23</v>
      </c>
      <c r="AB91" s="6">
        <v>780817.59</v>
      </c>
      <c r="AD91" s="6">
        <v>1360663.82</v>
      </c>
      <c r="AF91" s="43">
        <f t="shared" si="13"/>
        <v>0</v>
      </c>
      <c r="AG91" s="5" t="s">
        <v>138</v>
      </c>
      <c r="AH91" s="6">
        <v>1360663.82</v>
      </c>
      <c r="AJ91" s="6">
        <v>703938.4</v>
      </c>
      <c r="AL91" s="6">
        <v>2064602.22</v>
      </c>
      <c r="AN91" s="43">
        <f t="shared" si="14"/>
        <v>0</v>
      </c>
      <c r="AO91" s="5" t="s">
        <v>137</v>
      </c>
      <c r="AP91" s="6">
        <v>2064602.22</v>
      </c>
      <c r="AR91" s="6">
        <v>457377.39</v>
      </c>
      <c r="AT91" s="6">
        <v>2521979.61</v>
      </c>
      <c r="AV91" s="43">
        <f t="shared" si="15"/>
        <v>0</v>
      </c>
      <c r="AW91" s="45" t="s">
        <v>161</v>
      </c>
      <c r="AY91" s="45">
        <v>619425</v>
      </c>
      <c r="BA91" s="45">
        <v>0</v>
      </c>
      <c r="BC91" s="45">
        <v>619425</v>
      </c>
      <c r="BD91" s="45" t="s">
        <v>157</v>
      </c>
      <c r="BE91" s="45">
        <v>5732726.1600000001</v>
      </c>
      <c r="BG91" s="45">
        <v>0</v>
      </c>
      <c r="BI91" s="45">
        <v>5732726.1600000001</v>
      </c>
    </row>
    <row r="92" spans="1:62" ht="22.5" x14ac:dyDescent="0.2">
      <c r="A92" s="46" t="s">
        <v>24</v>
      </c>
      <c r="B92" s="48">
        <v>0</v>
      </c>
      <c r="D92" s="48">
        <v>264932.59999999998</v>
      </c>
      <c r="F92" s="48">
        <v>264932.59999999998</v>
      </c>
      <c r="G92" s="45"/>
      <c r="H92" s="43">
        <f t="shared" si="11"/>
        <v>0</v>
      </c>
      <c r="I92" s="46" t="s">
        <v>24</v>
      </c>
      <c r="J92" s="46">
        <v>0</v>
      </c>
      <c r="K92" s="46"/>
      <c r="L92" s="46">
        <v>888.01</v>
      </c>
      <c r="M92" s="46"/>
      <c r="N92" s="46">
        <v>888.01</v>
      </c>
      <c r="O92" s="46"/>
      <c r="Q92" s="55" t="s">
        <v>139</v>
      </c>
      <c r="R92" s="45">
        <v>888.01</v>
      </c>
      <c r="T92" s="45">
        <v>24490.83</v>
      </c>
      <c r="V92" s="45">
        <v>25378.84</v>
      </c>
      <c r="X92" s="43">
        <f t="shared" si="12"/>
        <v>0</v>
      </c>
      <c r="Y92" s="5" t="s">
        <v>139</v>
      </c>
      <c r="Z92" s="6">
        <v>25378.84</v>
      </c>
      <c r="AB92" s="6">
        <v>239553.76</v>
      </c>
      <c r="AD92" s="6">
        <v>264932.59999999998</v>
      </c>
      <c r="AF92" s="43">
        <f t="shared" si="13"/>
        <v>0</v>
      </c>
      <c r="AG92" s="5" t="s">
        <v>24</v>
      </c>
      <c r="AH92" s="6">
        <v>264932.59999999998</v>
      </c>
      <c r="AJ92" s="6">
        <v>106787.97</v>
      </c>
      <c r="AL92" s="6">
        <v>371720.57</v>
      </c>
      <c r="AN92" s="43">
        <f t="shared" si="14"/>
        <v>0</v>
      </c>
      <c r="AO92" s="5" t="s">
        <v>24</v>
      </c>
      <c r="AP92" s="6">
        <v>371720.57</v>
      </c>
      <c r="AR92" s="6">
        <v>134045.45000000001</v>
      </c>
      <c r="AT92" s="6">
        <v>505766.02</v>
      </c>
      <c r="AV92" s="43">
        <f t="shared" si="15"/>
        <v>0</v>
      </c>
      <c r="AW92" s="45" t="s">
        <v>162</v>
      </c>
      <c r="AX92" s="45">
        <v>654524259.76999998</v>
      </c>
      <c r="AZ92" s="45">
        <v>0</v>
      </c>
      <c r="BB92" s="45">
        <v>654524259.76999998</v>
      </c>
      <c r="BD92" s="45" t="s">
        <v>159</v>
      </c>
      <c r="BF92" s="45">
        <v>5732726.1600000001</v>
      </c>
      <c r="BH92" s="45">
        <v>0</v>
      </c>
      <c r="BJ92" s="45">
        <v>5732726.1600000001</v>
      </c>
    </row>
    <row r="93" spans="1:62" x14ac:dyDescent="0.2">
      <c r="A93" s="46" t="s">
        <v>25</v>
      </c>
      <c r="B93" s="48">
        <v>0</v>
      </c>
      <c r="D93" s="48">
        <v>22052222.600000001</v>
      </c>
      <c r="F93" s="48">
        <v>22052222.600000001</v>
      </c>
      <c r="G93" s="45"/>
      <c r="H93" s="43">
        <f t="shared" si="11"/>
        <v>0</v>
      </c>
      <c r="I93" s="46" t="s">
        <v>140</v>
      </c>
      <c r="J93" s="46">
        <v>0</v>
      </c>
      <c r="K93" s="46"/>
      <c r="L93" s="46">
        <v>8519221.0700000003</v>
      </c>
      <c r="M93" s="46"/>
      <c r="N93" s="46">
        <v>8519221.0700000003</v>
      </c>
      <c r="O93" s="46"/>
      <c r="Q93" s="55" t="s">
        <v>25</v>
      </c>
      <c r="R93" s="45">
        <v>8519221.0700000003</v>
      </c>
      <c r="T93" s="45">
        <v>6113817.6299999999</v>
      </c>
      <c r="V93" s="45">
        <v>14633038.699999999</v>
      </c>
      <c r="X93" s="43">
        <f t="shared" si="12"/>
        <v>0</v>
      </c>
      <c r="Y93" s="5" t="s">
        <v>25</v>
      </c>
      <c r="Z93" s="6">
        <v>14633038.699999999</v>
      </c>
      <c r="AB93" s="6">
        <v>7419183.9000000004</v>
      </c>
      <c r="AD93" s="6">
        <v>22052222.600000001</v>
      </c>
      <c r="AF93" s="43">
        <f t="shared" si="13"/>
        <v>0</v>
      </c>
      <c r="AG93" s="5" t="s">
        <v>140</v>
      </c>
      <c r="AH93" s="6">
        <v>22052222.600000001</v>
      </c>
      <c r="AJ93" s="6">
        <v>4783376.9000000004</v>
      </c>
      <c r="AL93" s="6">
        <v>26835599.5</v>
      </c>
      <c r="AN93" s="43">
        <f t="shared" si="14"/>
        <v>0</v>
      </c>
      <c r="AO93" s="5" t="s">
        <v>140</v>
      </c>
      <c r="AP93" s="6">
        <v>26835599.5</v>
      </c>
      <c r="AR93" s="6">
        <v>9188851.5299999993</v>
      </c>
      <c r="AT93" s="6">
        <v>36024451.030000001</v>
      </c>
      <c r="AV93" s="43">
        <f t="shared" si="15"/>
        <v>0</v>
      </c>
      <c r="AW93" s="45" t="s">
        <v>163</v>
      </c>
      <c r="AY93" s="45">
        <v>654524259.76999998</v>
      </c>
      <c r="BA93" s="45">
        <v>0</v>
      </c>
      <c r="BC93" s="45">
        <v>654524259.76999998</v>
      </c>
      <c r="BD93" s="45" t="s">
        <v>160</v>
      </c>
      <c r="BE93" s="45">
        <v>619425</v>
      </c>
      <c r="BG93" s="45">
        <v>0</v>
      </c>
      <c r="BI93" s="45">
        <v>619425</v>
      </c>
    </row>
    <row r="94" spans="1:62" x14ac:dyDescent="0.2">
      <c r="A94" s="46"/>
      <c r="B94" s="48"/>
      <c r="D94" s="48"/>
      <c r="F94" s="48"/>
      <c r="G94" s="45"/>
      <c r="H94" s="43">
        <f t="shared" si="11"/>
        <v>0</v>
      </c>
      <c r="I94" s="46"/>
      <c r="J94" s="46"/>
      <c r="K94" s="46"/>
      <c r="L94" s="46"/>
      <c r="M94" s="46"/>
      <c r="N94" s="46"/>
      <c r="O94" s="46"/>
      <c r="Q94" s="55"/>
      <c r="X94" s="43">
        <f t="shared" si="12"/>
        <v>0</v>
      </c>
      <c r="Y94" s="5"/>
      <c r="Z94" s="6"/>
      <c r="AB94" s="6"/>
      <c r="AD94" s="6"/>
      <c r="AF94" s="43">
        <f t="shared" si="13"/>
        <v>0</v>
      </c>
      <c r="AG94" s="5"/>
      <c r="AH94" s="6"/>
      <c r="AJ94" s="6"/>
      <c r="AL94" s="6"/>
      <c r="AN94" s="43">
        <f t="shared" si="14"/>
        <v>0</v>
      </c>
      <c r="AO94" s="5"/>
      <c r="AP94" s="6"/>
      <c r="AR94" s="6"/>
      <c r="AT94" s="6"/>
      <c r="AV94" s="43">
        <f t="shared" si="15"/>
        <v>0</v>
      </c>
      <c r="AW94" s="45" t="s">
        <v>164</v>
      </c>
      <c r="AX94" s="45">
        <v>450000</v>
      </c>
      <c r="AZ94" s="45">
        <v>0</v>
      </c>
      <c r="BB94" s="45">
        <v>450000</v>
      </c>
      <c r="BD94" s="45" t="s">
        <v>161</v>
      </c>
      <c r="BF94" s="45">
        <v>619425</v>
      </c>
      <c r="BH94" s="45">
        <v>0</v>
      </c>
      <c r="BJ94" s="45">
        <v>619425</v>
      </c>
    </row>
    <row r="95" spans="1:62" x14ac:dyDescent="0.2">
      <c r="A95" s="46"/>
      <c r="B95" s="48"/>
      <c r="D95" s="48"/>
      <c r="F95" s="48"/>
      <c r="G95" s="45"/>
      <c r="H95" s="43">
        <f t="shared" si="11"/>
        <v>0</v>
      </c>
      <c r="I95" s="46"/>
      <c r="J95" s="46"/>
      <c r="K95" s="46"/>
      <c r="L95" s="46"/>
      <c r="M95" s="46"/>
      <c r="N95" s="46"/>
      <c r="O95" s="46"/>
      <c r="Q95" s="55"/>
      <c r="X95" s="43">
        <f t="shared" si="12"/>
        <v>0</v>
      </c>
      <c r="Y95" s="5"/>
      <c r="Z95" s="6"/>
      <c r="AB95" s="6"/>
      <c r="AD95" s="6"/>
      <c r="AF95" s="43">
        <f t="shared" si="13"/>
        <v>0</v>
      </c>
      <c r="AG95" s="5"/>
      <c r="AH95" s="6"/>
      <c r="AJ95" s="6"/>
      <c r="AL95" s="6"/>
      <c r="AN95" s="43">
        <f t="shared" si="14"/>
        <v>0</v>
      </c>
      <c r="AO95" s="5"/>
      <c r="AP95" s="6"/>
      <c r="AR95" s="6"/>
      <c r="AT95" s="6"/>
      <c r="AV95" s="43">
        <f t="shared" si="15"/>
        <v>0</v>
      </c>
      <c r="AW95" s="45" t="s">
        <v>165</v>
      </c>
      <c r="AY95" s="45">
        <v>450000</v>
      </c>
      <c r="BA95" s="45">
        <v>0</v>
      </c>
      <c r="BC95" s="45">
        <v>450000</v>
      </c>
      <c r="BD95" s="45" t="s">
        <v>162</v>
      </c>
      <c r="BE95" s="45">
        <v>654524259.76999998</v>
      </c>
      <c r="BG95" s="45">
        <v>0</v>
      </c>
      <c r="BI95" s="45">
        <v>654524259.76999998</v>
      </c>
    </row>
    <row r="96" spans="1:62" ht="22.5" x14ac:dyDescent="0.2">
      <c r="A96" s="46" t="s">
        <v>26</v>
      </c>
      <c r="B96" s="48">
        <v>0</v>
      </c>
      <c r="D96" s="48">
        <v>67246.34</v>
      </c>
      <c r="F96" s="48">
        <v>67246.34</v>
      </c>
      <c r="G96" s="45"/>
      <c r="H96" s="43">
        <f t="shared" si="11"/>
        <v>0</v>
      </c>
      <c r="I96" s="46" t="s">
        <v>26</v>
      </c>
      <c r="J96" s="46">
        <v>0</v>
      </c>
      <c r="K96" s="46"/>
      <c r="L96" s="46">
        <v>7860.12</v>
      </c>
      <c r="M96" s="46"/>
      <c r="N96" s="46">
        <v>7860.12</v>
      </c>
      <c r="O96" s="46"/>
      <c r="Q96" s="55" t="s">
        <v>26</v>
      </c>
      <c r="R96" s="45">
        <v>7860.12</v>
      </c>
      <c r="T96" s="45">
        <v>38783.58</v>
      </c>
      <c r="V96" s="45">
        <v>46643.7</v>
      </c>
      <c r="X96" s="43">
        <f t="shared" si="12"/>
        <v>0</v>
      </c>
      <c r="Y96" s="7" t="s">
        <v>26</v>
      </c>
      <c r="Z96" s="6">
        <v>46643.7</v>
      </c>
      <c r="AB96" s="6">
        <v>20602.64</v>
      </c>
      <c r="AD96" s="6">
        <v>67246.34</v>
      </c>
      <c r="AF96" s="43">
        <f t="shared" si="13"/>
        <v>0</v>
      </c>
      <c r="AG96" s="5" t="s">
        <v>141</v>
      </c>
      <c r="AH96" s="6">
        <v>67246.34</v>
      </c>
      <c r="AJ96" s="6">
        <v>49980.92</v>
      </c>
      <c r="AL96" s="6">
        <v>117227.26</v>
      </c>
      <c r="AN96" s="43">
        <f t="shared" si="14"/>
        <v>0</v>
      </c>
      <c r="AO96" s="5" t="s">
        <v>26</v>
      </c>
      <c r="AP96" s="6">
        <v>117227.26</v>
      </c>
      <c r="AR96" s="6">
        <v>44360.02</v>
      </c>
      <c r="AT96" s="6">
        <v>161587.28</v>
      </c>
      <c r="AV96" s="43">
        <f t="shared" si="15"/>
        <v>0</v>
      </c>
      <c r="AW96" s="45" t="s">
        <v>166</v>
      </c>
      <c r="AX96" s="45">
        <v>15659482.789999999</v>
      </c>
      <c r="AZ96" s="45">
        <v>0</v>
      </c>
      <c r="BA96" s="45">
        <v>11700</v>
      </c>
      <c r="BB96" s="45">
        <v>15647782.789999999</v>
      </c>
      <c r="BD96" s="45" t="s">
        <v>163</v>
      </c>
      <c r="BF96" s="45">
        <v>654524259.76999998</v>
      </c>
      <c r="BH96" s="45">
        <v>0</v>
      </c>
      <c r="BJ96" s="45">
        <v>654524259.76999998</v>
      </c>
    </row>
    <row r="97" spans="1:62" x14ac:dyDescent="0.2">
      <c r="A97" s="46" t="s">
        <v>27</v>
      </c>
      <c r="B97" s="48">
        <v>0</v>
      </c>
      <c r="D97" s="48">
        <v>12793310.08</v>
      </c>
      <c r="F97" s="48">
        <v>12793310.08</v>
      </c>
      <c r="G97" s="45"/>
      <c r="H97" s="43">
        <f t="shared" si="11"/>
        <v>0</v>
      </c>
      <c r="I97" s="47" t="s">
        <v>27</v>
      </c>
      <c r="J97" s="47">
        <v>0</v>
      </c>
      <c r="K97" s="47"/>
      <c r="L97" s="47">
        <v>4132713.99</v>
      </c>
      <c r="M97" s="47"/>
      <c r="N97" s="47">
        <v>4132713.99</v>
      </c>
      <c r="O97" s="47"/>
      <c r="Q97" s="55" t="s">
        <v>27</v>
      </c>
      <c r="R97" s="45">
        <v>4132713.99</v>
      </c>
      <c r="T97" s="45">
        <v>4088023.91</v>
      </c>
      <c r="V97" s="45">
        <v>8220737.9000000004</v>
      </c>
      <c r="X97" s="43">
        <f t="shared" si="12"/>
        <v>0</v>
      </c>
      <c r="Y97" s="5" t="s">
        <v>27</v>
      </c>
      <c r="Z97" s="6">
        <v>8220737.9000000004</v>
      </c>
      <c r="AB97" s="6">
        <v>4572572.18</v>
      </c>
      <c r="AD97" s="6">
        <v>12793310.08</v>
      </c>
      <c r="AF97" s="43">
        <f t="shared" si="13"/>
        <v>0</v>
      </c>
      <c r="AG97" s="7" t="s">
        <v>27</v>
      </c>
      <c r="AH97" s="6">
        <v>12793310.08</v>
      </c>
      <c r="AJ97" s="6">
        <v>6468217.4100000001</v>
      </c>
      <c r="AL97" s="6">
        <v>19261527.489999998</v>
      </c>
      <c r="AN97" s="43">
        <f t="shared" si="14"/>
        <v>0</v>
      </c>
      <c r="AO97" s="7" t="s">
        <v>27</v>
      </c>
      <c r="AP97" s="6">
        <v>19261527.489999998</v>
      </c>
      <c r="AR97" s="6">
        <v>4371781.45</v>
      </c>
      <c r="AT97" s="6">
        <v>23633308.940000001</v>
      </c>
      <c r="AV97" s="43">
        <f t="shared" si="15"/>
        <v>0</v>
      </c>
      <c r="AW97" s="45" t="s">
        <v>167</v>
      </c>
      <c r="AY97" s="45">
        <v>15659482.789999999</v>
      </c>
      <c r="AZ97" s="45">
        <v>11700</v>
      </c>
      <c r="BA97" s="45">
        <v>0</v>
      </c>
      <c r="BC97" s="45">
        <v>15647782.789999999</v>
      </c>
      <c r="BD97" s="45" t="s">
        <v>164</v>
      </c>
      <c r="BE97" s="45">
        <v>450000</v>
      </c>
      <c r="BG97" s="45">
        <v>0</v>
      </c>
      <c r="BI97" s="45">
        <v>450000</v>
      </c>
    </row>
    <row r="98" spans="1:62" x14ac:dyDescent="0.2">
      <c r="A98" s="46" t="s">
        <v>28</v>
      </c>
      <c r="B98" s="48">
        <v>0</v>
      </c>
      <c r="D98" s="48">
        <v>10506533.6</v>
      </c>
      <c r="F98" s="48">
        <v>10506533.6</v>
      </c>
      <c r="G98" s="45"/>
      <c r="H98" s="43">
        <f t="shared" si="11"/>
        <v>0</v>
      </c>
      <c r="I98" s="46" t="s">
        <v>142</v>
      </c>
      <c r="J98" s="46">
        <v>0</v>
      </c>
      <c r="K98" s="46"/>
      <c r="L98" s="46">
        <v>1624900.38</v>
      </c>
      <c r="M98" s="46"/>
      <c r="N98" s="46">
        <v>1624900.38</v>
      </c>
      <c r="O98" s="46"/>
      <c r="Q98" s="55" t="s">
        <v>28</v>
      </c>
      <c r="R98" s="45">
        <v>1624900.38</v>
      </c>
      <c r="T98" s="45">
        <v>1644185.77</v>
      </c>
      <c r="V98" s="45">
        <v>3269086.15</v>
      </c>
      <c r="X98" s="43">
        <f t="shared" si="12"/>
        <v>0</v>
      </c>
      <c r="Y98" s="5" t="s">
        <v>28</v>
      </c>
      <c r="Z98" s="6">
        <v>3269086.15</v>
      </c>
      <c r="AB98" s="6">
        <v>7237447.4500000002</v>
      </c>
      <c r="AD98" s="6">
        <v>10506533.6</v>
      </c>
      <c r="AF98" s="43">
        <f t="shared" si="13"/>
        <v>0</v>
      </c>
      <c r="AG98" s="5" t="s">
        <v>142</v>
      </c>
      <c r="AH98" s="6">
        <v>10506533.6</v>
      </c>
      <c r="AJ98" s="6">
        <v>1604594.72</v>
      </c>
      <c r="AL98" s="6">
        <v>12111128.32</v>
      </c>
      <c r="AN98" s="43">
        <f t="shared" si="14"/>
        <v>0</v>
      </c>
      <c r="AO98" s="5" t="s">
        <v>142</v>
      </c>
      <c r="AP98" s="6">
        <v>12111128.32</v>
      </c>
      <c r="AR98" s="6">
        <v>5273230.3499999996</v>
      </c>
      <c r="AT98" s="6">
        <v>17384358.670000002</v>
      </c>
      <c r="AV98" s="43">
        <f t="shared" si="15"/>
        <v>0</v>
      </c>
      <c r="AW98" s="45" t="s">
        <v>168</v>
      </c>
      <c r="AX98" s="45">
        <v>1066932861.7</v>
      </c>
      <c r="AZ98" s="45">
        <v>0</v>
      </c>
      <c r="BB98" s="45">
        <v>1066932861.7</v>
      </c>
      <c r="BD98" s="45" t="s">
        <v>165</v>
      </c>
      <c r="BF98" s="45">
        <v>450000</v>
      </c>
      <c r="BH98" s="45">
        <v>0</v>
      </c>
      <c r="BJ98" s="45">
        <v>450000</v>
      </c>
    </row>
    <row r="99" spans="1:62" ht="22.5" x14ac:dyDescent="0.2">
      <c r="A99" s="46" t="s">
        <v>29</v>
      </c>
      <c r="B99" s="48">
        <v>0</v>
      </c>
      <c r="D99" s="48">
        <v>10127643.17</v>
      </c>
      <c r="F99" s="48">
        <v>10127643.17</v>
      </c>
      <c r="G99" s="45"/>
      <c r="H99" s="43">
        <f t="shared" si="11"/>
        <v>0</v>
      </c>
      <c r="I99" s="46" t="s">
        <v>29</v>
      </c>
      <c r="J99" s="46">
        <v>0</v>
      </c>
      <c r="K99" s="46"/>
      <c r="L99" s="46">
        <v>1411304.81</v>
      </c>
      <c r="M99" s="46"/>
      <c r="N99" s="46">
        <v>1411304.81</v>
      </c>
      <c r="O99" s="46"/>
      <c r="Q99" s="55" t="s">
        <v>143</v>
      </c>
      <c r="R99" s="45">
        <v>1411304.81</v>
      </c>
      <c r="T99" s="45">
        <v>4736691.51</v>
      </c>
      <c r="V99" s="45">
        <v>6147996.3200000003</v>
      </c>
      <c r="X99" s="43">
        <f t="shared" si="12"/>
        <v>0</v>
      </c>
      <c r="Y99" s="5" t="s">
        <v>143</v>
      </c>
      <c r="Z99" s="6">
        <v>6147996.3200000003</v>
      </c>
      <c r="AB99" s="6">
        <v>3979646.85</v>
      </c>
      <c r="AD99" s="6">
        <v>10127643.17</v>
      </c>
      <c r="AF99" s="43">
        <f t="shared" si="13"/>
        <v>0</v>
      </c>
      <c r="AG99" s="5" t="s">
        <v>29</v>
      </c>
      <c r="AH99" s="6">
        <v>10127643.17</v>
      </c>
      <c r="AJ99" s="6">
        <v>2513842.42</v>
      </c>
      <c r="AL99" s="6">
        <v>12641485.59</v>
      </c>
      <c r="AN99" s="43">
        <f t="shared" si="14"/>
        <v>0</v>
      </c>
      <c r="AO99" s="5" t="s">
        <v>29</v>
      </c>
      <c r="AP99" s="6">
        <v>12641485.59</v>
      </c>
      <c r="AR99" s="6">
        <v>4352137.7300000004</v>
      </c>
      <c r="AT99" s="6">
        <v>16993623.32</v>
      </c>
      <c r="AV99" s="43">
        <f t="shared" si="15"/>
        <v>0</v>
      </c>
      <c r="AW99" s="45" t="s">
        <v>169</v>
      </c>
      <c r="AY99" s="45">
        <v>442952917.07999998</v>
      </c>
      <c r="AZ99" s="45">
        <v>296613939</v>
      </c>
      <c r="BA99" s="45">
        <v>53366624.780000001</v>
      </c>
      <c r="BC99" s="45">
        <v>199705602.86000001</v>
      </c>
      <c r="BD99" s="45" t="s">
        <v>166</v>
      </c>
      <c r="BE99" s="45">
        <v>15647782.789999999</v>
      </c>
      <c r="BG99" s="45">
        <v>36500</v>
      </c>
      <c r="BH99" s="45">
        <v>9200</v>
      </c>
      <c r="BI99" s="45">
        <v>15675082.789999999</v>
      </c>
    </row>
    <row r="100" spans="1:62" ht="22.5" x14ac:dyDescent="0.2">
      <c r="A100" s="46" t="s">
        <v>144</v>
      </c>
      <c r="B100" s="48">
        <v>0</v>
      </c>
      <c r="D100" s="48">
        <v>4263764.8899999997</v>
      </c>
      <c r="F100" s="48">
        <v>4263764.8899999997</v>
      </c>
      <c r="G100" s="45"/>
      <c r="H100" s="43">
        <f t="shared" si="11"/>
        <v>0</v>
      </c>
      <c r="I100" s="46" t="s">
        <v>30</v>
      </c>
      <c r="J100" s="46">
        <v>0</v>
      </c>
      <c r="K100" s="46"/>
      <c r="L100" s="46">
        <v>480158.92</v>
      </c>
      <c r="M100" s="46"/>
      <c r="N100" s="46">
        <v>480158.92</v>
      </c>
      <c r="O100" s="46"/>
      <c r="Q100" s="55" t="s">
        <v>144</v>
      </c>
      <c r="R100" s="45">
        <v>480158.92</v>
      </c>
      <c r="T100" s="45">
        <v>487052.94</v>
      </c>
      <c r="V100" s="45">
        <v>967211.86</v>
      </c>
      <c r="X100" s="43">
        <f t="shared" si="12"/>
        <v>0</v>
      </c>
      <c r="Y100" s="5" t="s">
        <v>144</v>
      </c>
      <c r="Z100" s="6">
        <v>967211.86</v>
      </c>
      <c r="AB100" s="6">
        <v>3296553.03</v>
      </c>
      <c r="AD100" s="6">
        <v>4263764.8899999997</v>
      </c>
      <c r="AF100" s="43">
        <f t="shared" si="13"/>
        <v>0</v>
      </c>
      <c r="AG100" s="5" t="s">
        <v>30</v>
      </c>
      <c r="AH100" s="6">
        <v>4263764.8899999997</v>
      </c>
      <c r="AJ100" s="6">
        <v>338124.62</v>
      </c>
      <c r="AL100" s="6">
        <v>4601889.51</v>
      </c>
      <c r="AN100" s="43">
        <f t="shared" si="14"/>
        <v>0</v>
      </c>
      <c r="AO100" s="5" t="s">
        <v>30</v>
      </c>
      <c r="AP100" s="6">
        <v>4601889.51</v>
      </c>
      <c r="AR100" s="6">
        <v>454068.52</v>
      </c>
      <c r="AT100" s="6">
        <v>5055958.03</v>
      </c>
      <c r="AV100" s="43">
        <f t="shared" si="15"/>
        <v>0</v>
      </c>
      <c r="AW100" s="45" t="s">
        <v>170</v>
      </c>
      <c r="AX100" s="45">
        <v>35381629.149999999</v>
      </c>
      <c r="AZ100" s="45">
        <v>53366624.780000001</v>
      </c>
      <c r="BB100" s="45">
        <v>88748253.930000007</v>
      </c>
      <c r="BD100" s="45" t="s">
        <v>167</v>
      </c>
      <c r="BF100" s="45">
        <v>15647782.789999999</v>
      </c>
      <c r="BG100" s="45">
        <v>9200</v>
      </c>
      <c r="BH100" s="45">
        <v>36500</v>
      </c>
      <c r="BJ100" s="45">
        <v>15675082.789999999</v>
      </c>
    </row>
    <row r="101" spans="1:62" ht="22.5" x14ac:dyDescent="0.2">
      <c r="A101" s="46" t="s">
        <v>31</v>
      </c>
      <c r="B101" s="48">
        <v>0</v>
      </c>
      <c r="D101" s="48">
        <v>27243454.260000002</v>
      </c>
      <c r="F101" s="48">
        <v>27243454.260000002</v>
      </c>
      <c r="G101" s="45"/>
      <c r="H101" s="43">
        <f t="shared" si="11"/>
        <v>0</v>
      </c>
      <c r="I101" s="46" t="s">
        <v>31</v>
      </c>
      <c r="J101" s="46">
        <v>0</v>
      </c>
      <c r="K101" s="46"/>
      <c r="L101" s="46">
        <v>7108262.79</v>
      </c>
      <c r="M101" s="46"/>
      <c r="N101" s="46">
        <v>7108262.79</v>
      </c>
      <c r="O101" s="46"/>
      <c r="Q101" s="55" t="s">
        <v>145</v>
      </c>
      <c r="R101" s="45">
        <v>7108262.79</v>
      </c>
      <c r="T101" s="45">
        <v>9626014.5199999996</v>
      </c>
      <c r="V101" s="45">
        <v>16734277.310000001</v>
      </c>
      <c r="X101" s="43">
        <f t="shared" si="12"/>
        <v>0</v>
      </c>
      <c r="Y101" s="7" t="s">
        <v>145</v>
      </c>
      <c r="Z101" s="6">
        <v>16734277.310000001</v>
      </c>
      <c r="AB101" s="6">
        <v>10509176.949999999</v>
      </c>
      <c r="AD101" s="6">
        <v>27243454.260000002</v>
      </c>
      <c r="AF101" s="43">
        <f t="shared" si="13"/>
        <v>0</v>
      </c>
      <c r="AG101" s="5" t="s">
        <v>31</v>
      </c>
      <c r="AH101" s="6">
        <v>27243454.260000002</v>
      </c>
      <c r="AJ101" s="6">
        <v>9057715.9499999993</v>
      </c>
      <c r="AL101" s="6">
        <v>36301170.210000001</v>
      </c>
      <c r="AN101" s="43">
        <f t="shared" si="14"/>
        <v>0</v>
      </c>
      <c r="AO101" s="5" t="s">
        <v>31</v>
      </c>
      <c r="AP101" s="6">
        <v>36301170.210000001</v>
      </c>
      <c r="AR101" s="6">
        <v>10219277.27</v>
      </c>
      <c r="AT101" s="6">
        <v>46520447.479999997</v>
      </c>
      <c r="AV101" s="43">
        <f t="shared" si="15"/>
        <v>0</v>
      </c>
      <c r="AW101" s="45" t="s">
        <v>171</v>
      </c>
      <c r="AY101" s="45">
        <v>0</v>
      </c>
      <c r="AZ101" s="45">
        <v>296613939</v>
      </c>
      <c r="BA101" s="45">
        <v>296613939</v>
      </c>
      <c r="BC101" s="45">
        <v>0</v>
      </c>
      <c r="BD101" s="45" t="s">
        <v>168</v>
      </c>
      <c r="BE101" s="45">
        <v>1066932861.7</v>
      </c>
      <c r="BG101" s="45">
        <v>0</v>
      </c>
      <c r="BI101" s="45">
        <v>1066932861.7</v>
      </c>
    </row>
    <row r="102" spans="1:62" ht="22.5" x14ac:dyDescent="0.2">
      <c r="A102" s="46" t="s">
        <v>32</v>
      </c>
      <c r="B102" s="48">
        <v>0</v>
      </c>
      <c r="D102" s="48">
        <v>1593304.13</v>
      </c>
      <c r="F102" s="48">
        <v>1593304.13</v>
      </c>
      <c r="G102" s="45"/>
      <c r="H102" s="43">
        <f t="shared" si="11"/>
        <v>0</v>
      </c>
      <c r="I102" s="46" t="s">
        <v>146</v>
      </c>
      <c r="J102" s="46">
        <v>0</v>
      </c>
      <c r="K102" s="46"/>
      <c r="L102" s="46">
        <v>188617.73</v>
      </c>
      <c r="M102" s="46"/>
      <c r="N102" s="46">
        <v>188617.73</v>
      </c>
      <c r="O102" s="46"/>
      <c r="Q102" s="55" t="s">
        <v>147</v>
      </c>
      <c r="R102" s="45">
        <v>188617.73</v>
      </c>
      <c r="T102" s="45">
        <v>370552.64</v>
      </c>
      <c r="V102" s="45">
        <v>559170.37</v>
      </c>
      <c r="X102" s="43">
        <f t="shared" si="12"/>
        <v>0</v>
      </c>
      <c r="Y102" s="5" t="s">
        <v>147</v>
      </c>
      <c r="Z102" s="6">
        <v>559170.37</v>
      </c>
      <c r="AB102" s="6">
        <v>1034133.76</v>
      </c>
      <c r="AD102" s="6">
        <v>1593304.13</v>
      </c>
      <c r="AF102" s="43">
        <f t="shared" si="13"/>
        <v>0</v>
      </c>
      <c r="AG102" s="5" t="s">
        <v>32</v>
      </c>
      <c r="AH102" s="6">
        <v>1593304.13</v>
      </c>
      <c r="AJ102" s="6">
        <v>1038412.4</v>
      </c>
      <c r="AL102" s="6">
        <v>2631716.5299999998</v>
      </c>
      <c r="AN102" s="43">
        <f t="shared" si="14"/>
        <v>0</v>
      </c>
      <c r="AO102" s="5" t="s">
        <v>146</v>
      </c>
      <c r="AP102" s="6">
        <v>2631716.5299999998</v>
      </c>
      <c r="AR102" s="6">
        <v>245063.92</v>
      </c>
      <c r="AT102" s="6">
        <v>2876780.45</v>
      </c>
      <c r="AV102" s="43">
        <f t="shared" si="15"/>
        <v>0</v>
      </c>
      <c r="AW102" s="45" t="s">
        <v>172</v>
      </c>
      <c r="AY102" s="45">
        <v>659361573.76999998</v>
      </c>
      <c r="BA102" s="45">
        <v>296613939</v>
      </c>
      <c r="BC102" s="45">
        <v>955975512.76999998</v>
      </c>
      <c r="BD102" s="45" t="s">
        <v>169</v>
      </c>
      <c r="BF102" s="45">
        <v>199705602.86000001</v>
      </c>
      <c r="BG102" s="45">
        <v>269455997.63</v>
      </c>
      <c r="BH102" s="45">
        <v>106171307.2</v>
      </c>
      <c r="BJ102" s="45">
        <v>36420912.43</v>
      </c>
    </row>
    <row r="103" spans="1:62" x14ac:dyDescent="0.2">
      <c r="A103" s="46" t="s">
        <v>33</v>
      </c>
      <c r="B103" s="48">
        <v>0</v>
      </c>
      <c r="D103" s="48">
        <v>687359.01</v>
      </c>
      <c r="F103" s="48">
        <v>687359.01</v>
      </c>
      <c r="G103" s="45"/>
      <c r="H103" s="43">
        <f t="shared" si="11"/>
        <v>0</v>
      </c>
      <c r="I103" s="46" t="s">
        <v>33</v>
      </c>
      <c r="J103" s="46">
        <v>0</v>
      </c>
      <c r="K103" s="46"/>
      <c r="L103" s="46">
        <v>79214.92</v>
      </c>
      <c r="M103" s="46"/>
      <c r="N103" s="46">
        <v>79214.92</v>
      </c>
      <c r="O103" s="46"/>
      <c r="Q103" s="55" t="s">
        <v>33</v>
      </c>
      <c r="R103" s="45">
        <v>79214.92</v>
      </c>
      <c r="T103" s="45">
        <v>259195.6</v>
      </c>
      <c r="V103" s="45">
        <v>338410.52</v>
      </c>
      <c r="X103" s="43">
        <f t="shared" si="12"/>
        <v>0</v>
      </c>
      <c r="Y103" s="5" t="s">
        <v>33</v>
      </c>
      <c r="Z103" s="6">
        <v>338410.52</v>
      </c>
      <c r="AB103" s="6">
        <v>348948.49</v>
      </c>
      <c r="AD103" s="6">
        <v>687359.01</v>
      </c>
      <c r="AF103" s="43">
        <f t="shared" si="13"/>
        <v>0</v>
      </c>
      <c r="AG103" s="5" t="s">
        <v>33</v>
      </c>
      <c r="AH103" s="6">
        <v>687359.01</v>
      </c>
      <c r="AJ103" s="6">
        <v>281201.36</v>
      </c>
      <c r="AL103" s="6">
        <v>968560.37</v>
      </c>
      <c r="AN103" s="43">
        <f t="shared" si="14"/>
        <v>0</v>
      </c>
      <c r="AO103" s="5" t="s">
        <v>33</v>
      </c>
      <c r="AP103" s="6">
        <v>968560.37</v>
      </c>
      <c r="AR103" s="6">
        <v>364224.84</v>
      </c>
      <c r="AT103" s="6">
        <v>1332785.21</v>
      </c>
      <c r="AV103" s="43">
        <f t="shared" si="15"/>
        <v>0</v>
      </c>
      <c r="AW103" s="45" t="s">
        <v>173</v>
      </c>
      <c r="AY103" s="45">
        <v>1066932861.7</v>
      </c>
      <c r="BA103" s="45">
        <v>0</v>
      </c>
      <c r="BC103" s="45">
        <v>1066932861.7</v>
      </c>
      <c r="BD103" s="45" t="s">
        <v>170</v>
      </c>
      <c r="BE103" s="45">
        <v>88748253.930000007</v>
      </c>
      <c r="BG103" s="45">
        <v>106171307.2</v>
      </c>
      <c r="BI103" s="45">
        <v>194919561.13</v>
      </c>
    </row>
    <row r="104" spans="1:62" x14ac:dyDescent="0.2">
      <c r="A104" s="46" t="s">
        <v>34</v>
      </c>
      <c r="B104" s="48">
        <v>0</v>
      </c>
      <c r="D104" s="48">
        <v>1222599.49</v>
      </c>
      <c r="F104" s="48">
        <v>1222599.49</v>
      </c>
      <c r="G104" s="45"/>
      <c r="H104" s="43">
        <f t="shared" si="11"/>
        <v>0</v>
      </c>
      <c r="I104" s="47" t="s">
        <v>34</v>
      </c>
      <c r="J104" s="47">
        <v>0</v>
      </c>
      <c r="K104" s="47"/>
      <c r="L104" s="47">
        <v>123419.67</v>
      </c>
      <c r="M104" s="47"/>
      <c r="N104" s="47">
        <v>123419.67</v>
      </c>
      <c r="O104" s="47"/>
      <c r="Q104" s="55" t="s">
        <v>148</v>
      </c>
      <c r="R104" s="45">
        <v>123419.67</v>
      </c>
      <c r="T104" s="45">
        <v>618661.28</v>
      </c>
      <c r="V104" s="45">
        <v>742080.95</v>
      </c>
      <c r="X104" s="43">
        <f t="shared" si="12"/>
        <v>0</v>
      </c>
      <c r="Y104" s="5" t="s">
        <v>148</v>
      </c>
      <c r="Z104" s="6">
        <v>742080.95</v>
      </c>
      <c r="AB104" s="6">
        <v>480518.54</v>
      </c>
      <c r="AD104" s="6">
        <v>1222599.49</v>
      </c>
      <c r="AF104" s="43">
        <f t="shared" si="13"/>
        <v>0</v>
      </c>
      <c r="AG104" s="7" t="s">
        <v>34</v>
      </c>
      <c r="AH104" s="6">
        <v>1222599.49</v>
      </c>
      <c r="AJ104" s="6">
        <v>1467567.13</v>
      </c>
      <c r="AL104" s="6">
        <v>2690166.62</v>
      </c>
      <c r="AN104" s="43">
        <f t="shared" si="14"/>
        <v>0</v>
      </c>
      <c r="AO104" s="7" t="s">
        <v>34</v>
      </c>
      <c r="AP104" s="6">
        <v>2690166.62</v>
      </c>
      <c r="AR104" s="6">
        <v>807052.99</v>
      </c>
      <c r="AT104" s="6">
        <v>3497219.61</v>
      </c>
      <c r="AV104" s="43">
        <f t="shared" si="15"/>
        <v>0</v>
      </c>
      <c r="AW104" s="45" t="s">
        <v>174</v>
      </c>
      <c r="AX104" s="45">
        <v>505490969.35000002</v>
      </c>
      <c r="AZ104" s="45">
        <v>164606720.59</v>
      </c>
      <c r="BA104" s="45">
        <v>453398872.87</v>
      </c>
      <c r="BB104" s="45">
        <v>216698817.06999999</v>
      </c>
      <c r="BD104" s="45" t="s">
        <v>171</v>
      </c>
      <c r="BF104" s="45">
        <v>0</v>
      </c>
      <c r="BG104" s="45">
        <v>269455997.63</v>
      </c>
      <c r="BH104" s="45">
        <v>269455997.63</v>
      </c>
      <c r="BJ104" s="45">
        <v>0</v>
      </c>
    </row>
    <row r="105" spans="1:62" x14ac:dyDescent="0.2">
      <c r="A105" s="46" t="s">
        <v>35</v>
      </c>
      <c r="B105" s="48">
        <v>0</v>
      </c>
      <c r="D105" s="48">
        <v>1152521.21</v>
      </c>
      <c r="F105" s="48">
        <v>1152521.21</v>
      </c>
      <c r="G105" s="45"/>
      <c r="H105" s="43">
        <f t="shared" si="11"/>
        <v>0</v>
      </c>
      <c r="I105" s="47" t="s">
        <v>35</v>
      </c>
      <c r="J105" s="47">
        <v>0</v>
      </c>
      <c r="K105" s="47"/>
      <c r="L105" s="47">
        <v>344004.83</v>
      </c>
      <c r="M105" s="47"/>
      <c r="N105" s="47">
        <v>344004.83</v>
      </c>
      <c r="O105" s="47"/>
      <c r="Q105" s="55" t="s">
        <v>35</v>
      </c>
      <c r="R105" s="45">
        <v>344004.83</v>
      </c>
      <c r="T105" s="45">
        <v>413943.91</v>
      </c>
      <c r="V105" s="45">
        <v>757948.74</v>
      </c>
      <c r="X105" s="43">
        <f t="shared" si="12"/>
        <v>0</v>
      </c>
      <c r="Y105" s="5" t="s">
        <v>35</v>
      </c>
      <c r="Z105" s="6">
        <v>757948.74</v>
      </c>
      <c r="AB105" s="6">
        <v>394572.47</v>
      </c>
      <c r="AD105" s="6">
        <v>1152521.21</v>
      </c>
      <c r="AF105" s="43">
        <f t="shared" si="13"/>
        <v>0</v>
      </c>
      <c r="AG105" s="5" t="s">
        <v>35</v>
      </c>
      <c r="AH105" s="6">
        <v>1152521.21</v>
      </c>
      <c r="AJ105" s="6">
        <v>439587.18</v>
      </c>
      <c r="AL105" s="6">
        <v>1592108.39</v>
      </c>
      <c r="AN105" s="43">
        <f t="shared" si="14"/>
        <v>0</v>
      </c>
      <c r="AO105" s="7" t="s">
        <v>35</v>
      </c>
      <c r="AP105" s="6">
        <v>1592108.39</v>
      </c>
      <c r="AR105" s="6">
        <v>526488.17000000004</v>
      </c>
      <c r="AT105" s="6">
        <v>2118596.56</v>
      </c>
      <c r="AV105" s="43">
        <f t="shared" si="15"/>
        <v>0</v>
      </c>
      <c r="AW105" s="45" t="s">
        <v>175</v>
      </c>
      <c r="AY105" s="45">
        <v>35383629.149999999</v>
      </c>
      <c r="AZ105" s="45">
        <v>111242095.81</v>
      </c>
      <c r="BA105" s="45">
        <v>164606720.59</v>
      </c>
      <c r="BC105" s="45">
        <v>88748253.930000007</v>
      </c>
      <c r="BD105" s="45" t="s">
        <v>172</v>
      </c>
      <c r="BF105" s="45">
        <v>955975512.76999998</v>
      </c>
      <c r="BH105" s="45">
        <v>269455997.63</v>
      </c>
      <c r="BJ105" s="45">
        <v>1225431510.4000001</v>
      </c>
    </row>
    <row r="106" spans="1:62" x14ac:dyDescent="0.2">
      <c r="A106" s="46" t="s">
        <v>36</v>
      </c>
      <c r="B106" s="48">
        <v>0</v>
      </c>
      <c r="D106" s="48">
        <v>327426</v>
      </c>
      <c r="F106" s="48">
        <v>327426</v>
      </c>
      <c r="G106" s="45"/>
      <c r="H106" s="43">
        <f t="shared" si="11"/>
        <v>0</v>
      </c>
      <c r="I106" s="46" t="s">
        <v>149</v>
      </c>
      <c r="J106" s="46">
        <v>0</v>
      </c>
      <c r="K106" s="46"/>
      <c r="L106" s="46">
        <v>83973</v>
      </c>
      <c r="M106" s="46"/>
      <c r="N106" s="46">
        <v>83973</v>
      </c>
      <c r="O106" s="46"/>
      <c r="Q106" s="55" t="s">
        <v>150</v>
      </c>
      <c r="R106" s="45">
        <v>83973</v>
      </c>
      <c r="T106" s="45">
        <v>110553</v>
      </c>
      <c r="V106" s="45">
        <v>194526</v>
      </c>
      <c r="X106" s="43">
        <f t="shared" si="12"/>
        <v>0</v>
      </c>
      <c r="Y106" s="5" t="s">
        <v>150</v>
      </c>
      <c r="Z106" s="6">
        <v>194526</v>
      </c>
      <c r="AB106" s="6">
        <v>132900</v>
      </c>
      <c r="AD106" s="6">
        <v>327426</v>
      </c>
      <c r="AF106" s="43">
        <f t="shared" si="13"/>
        <v>0</v>
      </c>
      <c r="AG106" s="5" t="s">
        <v>151</v>
      </c>
      <c r="AH106" s="6">
        <v>327426</v>
      </c>
      <c r="AJ106" s="6">
        <v>99675</v>
      </c>
      <c r="AL106" s="6">
        <v>427101</v>
      </c>
      <c r="AN106" s="43">
        <f t="shared" si="14"/>
        <v>0</v>
      </c>
      <c r="AO106" s="5" t="s">
        <v>149</v>
      </c>
      <c r="AP106" s="6">
        <v>427101</v>
      </c>
      <c r="AR106" s="6">
        <v>133998</v>
      </c>
      <c r="AT106" s="6">
        <v>561099</v>
      </c>
      <c r="AV106" s="43">
        <f t="shared" si="15"/>
        <v>0</v>
      </c>
      <c r="AW106" s="45" t="s">
        <v>176</v>
      </c>
      <c r="AX106" s="45">
        <v>29869180.059999999</v>
      </c>
      <c r="AZ106" s="45">
        <v>342156777.06</v>
      </c>
      <c r="BA106" s="45">
        <v>300565919.73000002</v>
      </c>
      <c r="BB106" s="45">
        <v>71460037.390000001</v>
      </c>
      <c r="BD106" s="45" t="s">
        <v>221</v>
      </c>
      <c r="BF106" s="45">
        <v>1066932861.7</v>
      </c>
      <c r="BH106" s="45">
        <v>0</v>
      </c>
      <c r="BJ106" s="45">
        <v>1066932861.7</v>
      </c>
    </row>
    <row r="107" spans="1:62" ht="22.5" x14ac:dyDescent="0.2">
      <c r="A107" s="46" t="s">
        <v>37</v>
      </c>
      <c r="B107" s="48">
        <v>0</v>
      </c>
      <c r="D107" s="48">
        <v>13704466.460000001</v>
      </c>
      <c r="F107" s="48">
        <v>13704466.460000001</v>
      </c>
      <c r="G107" s="45"/>
      <c r="H107" s="43">
        <f t="shared" si="11"/>
        <v>0</v>
      </c>
      <c r="I107" s="46" t="s">
        <v>152</v>
      </c>
      <c r="J107" s="46">
        <v>0</v>
      </c>
      <c r="K107" s="46"/>
      <c r="L107" s="46">
        <v>4245352.88</v>
      </c>
      <c r="M107" s="46"/>
      <c r="N107" s="46">
        <v>4245352.88</v>
      </c>
      <c r="O107" s="46"/>
      <c r="Q107" s="55" t="s">
        <v>37</v>
      </c>
      <c r="R107" s="45">
        <v>4245352.88</v>
      </c>
      <c r="T107" s="45">
        <v>4157136.13</v>
      </c>
      <c r="V107" s="45">
        <v>8402489.0099999998</v>
      </c>
      <c r="X107" s="43">
        <f t="shared" si="12"/>
        <v>0</v>
      </c>
      <c r="Y107" s="5" t="s">
        <v>37</v>
      </c>
      <c r="Z107" s="6">
        <v>8402489.0099999998</v>
      </c>
      <c r="AB107" s="6">
        <v>5301977.45</v>
      </c>
      <c r="AD107" s="6">
        <v>13704466.460000001</v>
      </c>
      <c r="AF107" s="43">
        <f t="shared" si="13"/>
        <v>0</v>
      </c>
      <c r="AG107" s="5" t="s">
        <v>152</v>
      </c>
      <c r="AH107" s="6">
        <v>13704466.460000001</v>
      </c>
      <c r="AJ107" s="6">
        <v>4619990.72</v>
      </c>
      <c r="AL107" s="6">
        <v>18324457.18</v>
      </c>
      <c r="AN107" s="43">
        <f t="shared" si="14"/>
        <v>0</v>
      </c>
      <c r="AO107" s="5" t="s">
        <v>152</v>
      </c>
      <c r="AP107" s="6">
        <v>18324457.18</v>
      </c>
      <c r="AR107" s="6">
        <v>4852278.97</v>
      </c>
      <c r="AT107" s="6">
        <v>23176736.149999999</v>
      </c>
      <c r="AV107" s="43">
        <f t="shared" si="15"/>
        <v>0</v>
      </c>
      <c r="AW107" s="45" t="s">
        <v>177</v>
      </c>
      <c r="AX107" s="45">
        <v>59222872.909999996</v>
      </c>
      <c r="AZ107" s="45">
        <v>300565919.73000002</v>
      </c>
      <c r="BA107" s="45">
        <v>298098992.26999998</v>
      </c>
      <c r="BB107" s="45">
        <v>61689800.369999997</v>
      </c>
      <c r="BD107" s="45" t="s">
        <v>174</v>
      </c>
      <c r="BE107" s="45">
        <v>216698817.06999999</v>
      </c>
      <c r="BG107" s="45">
        <v>206330538.5</v>
      </c>
      <c r="BH107" s="45">
        <v>420098409.75</v>
      </c>
      <c r="BI107" s="45">
        <v>2930945.82</v>
      </c>
    </row>
    <row r="108" spans="1:62" x14ac:dyDescent="0.2">
      <c r="A108" s="46" t="s">
        <v>38</v>
      </c>
      <c r="B108" s="48">
        <v>0</v>
      </c>
      <c r="D108" s="48">
        <v>420501.05</v>
      </c>
      <c r="F108" s="48">
        <v>420501.05</v>
      </c>
      <c r="G108" s="45"/>
      <c r="H108" s="43">
        <f t="shared" si="11"/>
        <v>0</v>
      </c>
      <c r="I108" s="46"/>
      <c r="J108" s="46"/>
      <c r="K108" s="46"/>
      <c r="L108" s="46"/>
      <c r="M108" s="46"/>
      <c r="N108" s="46"/>
      <c r="O108" s="46"/>
      <c r="Q108" s="55" t="s">
        <v>38</v>
      </c>
      <c r="R108" s="45">
        <v>0</v>
      </c>
      <c r="T108" s="45">
        <v>295935.65000000002</v>
      </c>
      <c r="V108" s="45">
        <v>295935.65000000002</v>
      </c>
      <c r="X108" s="43">
        <f t="shared" si="12"/>
        <v>0</v>
      </c>
      <c r="Y108" s="7" t="s">
        <v>38</v>
      </c>
      <c r="Z108" s="6">
        <v>295935.65000000002</v>
      </c>
      <c r="AB108" s="6">
        <v>124565.4</v>
      </c>
      <c r="AD108" s="6">
        <v>420501.05</v>
      </c>
      <c r="AF108" s="43">
        <f t="shared" si="13"/>
        <v>0</v>
      </c>
      <c r="AG108" s="7" t="s">
        <v>38</v>
      </c>
      <c r="AH108" s="6">
        <v>420501.05</v>
      </c>
      <c r="AJ108" s="6">
        <v>36759.69</v>
      </c>
      <c r="AL108" s="6">
        <v>457260.74</v>
      </c>
      <c r="AN108" s="43">
        <f t="shared" si="14"/>
        <v>0</v>
      </c>
      <c r="AO108" s="7" t="s">
        <v>38</v>
      </c>
      <c r="AP108" s="6">
        <v>457260.74</v>
      </c>
      <c r="AR108" s="6">
        <v>816240.28</v>
      </c>
      <c r="AT108" s="6">
        <v>1273501.02</v>
      </c>
      <c r="AV108" s="43">
        <f>+AP108-AL108</f>
        <v>0</v>
      </c>
      <c r="AW108" s="45" t="s">
        <v>178</v>
      </c>
      <c r="AX108" s="45">
        <v>0</v>
      </c>
      <c r="AZ108" s="45">
        <v>298098992.26999998</v>
      </c>
      <c r="BA108" s="45">
        <v>298098992.26999998</v>
      </c>
      <c r="BB108" s="45">
        <v>0</v>
      </c>
      <c r="BD108" s="45" t="s">
        <v>175</v>
      </c>
      <c r="BF108" s="45">
        <v>88748253.930000007</v>
      </c>
      <c r="BG108" s="45">
        <v>100159231.3</v>
      </c>
      <c r="BH108" s="45">
        <v>206330538.5</v>
      </c>
      <c r="BJ108" s="45">
        <v>194919561.13</v>
      </c>
    </row>
    <row r="109" spans="1:62" x14ac:dyDescent="0.2">
      <c r="A109" s="46" t="s">
        <v>39</v>
      </c>
      <c r="B109" s="48">
        <v>0</v>
      </c>
      <c r="D109" s="48">
        <v>15008355.109999999</v>
      </c>
      <c r="F109" s="48">
        <v>15008355.109999999</v>
      </c>
      <c r="G109" s="45"/>
      <c r="H109" s="43">
        <f t="shared" si="11"/>
        <v>0</v>
      </c>
      <c r="I109" s="46" t="s">
        <v>39</v>
      </c>
      <c r="J109" s="46">
        <v>0</v>
      </c>
      <c r="K109" s="46"/>
      <c r="L109" s="47">
        <v>1249920.1499999999</v>
      </c>
      <c r="M109" s="47"/>
      <c r="N109" s="46">
        <v>1249920.1499999999</v>
      </c>
      <c r="O109" s="46"/>
      <c r="Q109" s="55" t="s">
        <v>39</v>
      </c>
      <c r="R109" s="45">
        <v>1249920.1499999999</v>
      </c>
      <c r="T109" s="45">
        <v>2996876.79</v>
      </c>
      <c r="V109" s="45">
        <v>4246796.9400000004</v>
      </c>
      <c r="X109" s="43">
        <f t="shared" si="12"/>
        <v>0</v>
      </c>
      <c r="Y109" s="5" t="s">
        <v>39</v>
      </c>
      <c r="Z109" s="6">
        <v>4246796.9400000004</v>
      </c>
      <c r="AB109" s="6">
        <v>10761558.17</v>
      </c>
      <c r="AD109" s="6">
        <v>15008355.109999999</v>
      </c>
      <c r="AF109" s="43">
        <f t="shared" si="13"/>
        <v>0</v>
      </c>
      <c r="AG109" s="5" t="s">
        <v>39</v>
      </c>
      <c r="AH109" s="6">
        <v>15008355.109999999</v>
      </c>
      <c r="AJ109" s="6">
        <v>6970301.0999999996</v>
      </c>
      <c r="AL109" s="6">
        <v>21978656.210000001</v>
      </c>
      <c r="AN109" s="43">
        <f t="shared" si="14"/>
        <v>0</v>
      </c>
      <c r="AO109" s="5" t="s">
        <v>39</v>
      </c>
      <c r="AP109" s="6">
        <v>21978656.210000001</v>
      </c>
      <c r="AR109" s="6">
        <v>5839743.8099999996</v>
      </c>
      <c r="AT109" s="6">
        <v>27818400.02</v>
      </c>
      <c r="AV109" s="43">
        <f t="shared" ref="AV109:AV142" si="16">+AP109-AL109</f>
        <v>0</v>
      </c>
      <c r="AW109" s="45" t="s">
        <v>180</v>
      </c>
      <c r="AX109" s="45">
        <v>507733468.52999997</v>
      </c>
      <c r="AZ109" s="45">
        <v>298098992.26999998</v>
      </c>
      <c r="BB109" s="45">
        <v>805832460.79999995</v>
      </c>
      <c r="BD109" s="45" t="s">
        <v>176</v>
      </c>
      <c r="BE109" s="45">
        <v>71460037.390000001</v>
      </c>
      <c r="BG109" s="45">
        <v>319939178.44999999</v>
      </c>
      <c r="BH109" s="45">
        <v>390720383.36000001</v>
      </c>
      <c r="BI109" s="45">
        <v>678832.48</v>
      </c>
    </row>
    <row r="110" spans="1:62" x14ac:dyDescent="0.2">
      <c r="A110" s="46" t="s">
        <v>153</v>
      </c>
      <c r="B110" s="48">
        <v>0</v>
      </c>
      <c r="D110" s="48">
        <v>3671914.2</v>
      </c>
      <c r="F110" s="48">
        <v>3671914.2</v>
      </c>
      <c r="G110" s="45"/>
      <c r="H110" s="43">
        <f t="shared" si="11"/>
        <v>0</v>
      </c>
      <c r="I110" s="47" t="s">
        <v>153</v>
      </c>
      <c r="J110" s="47">
        <v>0</v>
      </c>
      <c r="K110" s="47"/>
      <c r="L110" s="46">
        <v>27000</v>
      </c>
      <c r="M110" s="46"/>
      <c r="N110" s="47">
        <v>27000</v>
      </c>
      <c r="O110" s="47"/>
      <c r="Q110" s="55" t="s">
        <v>153</v>
      </c>
      <c r="R110" s="45">
        <v>27000</v>
      </c>
      <c r="T110" s="45">
        <v>1134690</v>
      </c>
      <c r="V110" s="45">
        <v>1161690</v>
      </c>
      <c r="X110" s="43">
        <f t="shared" si="12"/>
        <v>0</v>
      </c>
      <c r="Y110" s="5" t="s">
        <v>153</v>
      </c>
      <c r="Z110" s="6">
        <v>1161690</v>
      </c>
      <c r="AB110" s="6">
        <v>2510224.2000000002</v>
      </c>
      <c r="AD110" s="6">
        <v>3671914.2</v>
      </c>
      <c r="AF110" s="43">
        <f t="shared" si="13"/>
        <v>0</v>
      </c>
      <c r="AG110" s="7" t="s">
        <v>153</v>
      </c>
      <c r="AH110" s="6">
        <v>3671914.2</v>
      </c>
      <c r="AJ110" s="6">
        <v>598235</v>
      </c>
      <c r="AL110" s="6">
        <v>4270149.2</v>
      </c>
      <c r="AN110" s="43">
        <f t="shared" si="14"/>
        <v>0</v>
      </c>
      <c r="AO110" s="7" t="s">
        <v>153</v>
      </c>
      <c r="AP110" s="6">
        <v>4270149.2</v>
      </c>
      <c r="AR110" s="6">
        <v>2814113</v>
      </c>
      <c r="AT110" s="6">
        <v>7084262.2000000002</v>
      </c>
      <c r="AV110" s="43">
        <f t="shared" si="16"/>
        <v>0</v>
      </c>
      <c r="AX110" s="45">
        <v>4548871710.75</v>
      </c>
      <c r="AY110" s="45">
        <v>4548871710.75</v>
      </c>
      <c r="AZ110" s="45">
        <v>17926957767.130005</v>
      </c>
      <c r="BA110" s="45">
        <v>17926957767.129997</v>
      </c>
      <c r="BB110" s="45">
        <v>5191887665.1399994</v>
      </c>
      <c r="BC110" s="45">
        <v>5191887665.1399994</v>
      </c>
      <c r="BD110" s="45" t="s">
        <v>177</v>
      </c>
      <c r="BE110" s="45">
        <v>61689800.369999997</v>
      </c>
      <c r="BG110" s="45">
        <v>390720383.36000001</v>
      </c>
      <c r="BH110" s="45">
        <v>432598090.82999998</v>
      </c>
      <c r="BI110" s="45">
        <v>19812092.899999999</v>
      </c>
    </row>
    <row r="111" spans="1:62" x14ac:dyDescent="0.2">
      <c r="A111" s="46" t="s">
        <v>40</v>
      </c>
      <c r="B111" s="48">
        <v>0</v>
      </c>
      <c r="D111" s="48">
        <v>1926804.87</v>
      </c>
      <c r="F111" s="48">
        <v>1926804.87</v>
      </c>
      <c r="G111" s="45"/>
      <c r="H111" s="43">
        <f t="shared" si="11"/>
        <v>0</v>
      </c>
      <c r="I111" s="46" t="s">
        <v>40</v>
      </c>
      <c r="J111" s="46">
        <v>0</v>
      </c>
      <c r="K111" s="46"/>
      <c r="L111" s="47">
        <v>244068.35</v>
      </c>
      <c r="M111" s="47"/>
      <c r="N111" s="46">
        <v>244068.35</v>
      </c>
      <c r="O111" s="46"/>
      <c r="Q111" s="55" t="s">
        <v>154</v>
      </c>
      <c r="R111" s="45">
        <v>244068.35</v>
      </c>
      <c r="T111" s="45">
        <v>256418.57</v>
      </c>
      <c r="V111" s="45">
        <v>500486.92</v>
      </c>
      <c r="X111" s="43">
        <f t="shared" si="12"/>
        <v>0</v>
      </c>
      <c r="Y111" s="5" t="s">
        <v>154</v>
      </c>
      <c r="Z111" s="6">
        <v>500486.92</v>
      </c>
      <c r="AB111" s="6">
        <v>1426317.95</v>
      </c>
      <c r="AD111" s="6">
        <v>1926804.87</v>
      </c>
      <c r="AF111" s="43">
        <f t="shared" si="13"/>
        <v>0</v>
      </c>
      <c r="AG111" s="5" t="s">
        <v>40</v>
      </c>
      <c r="AH111" s="6">
        <v>1926804.87</v>
      </c>
      <c r="AJ111" s="6">
        <v>302055.93</v>
      </c>
      <c r="AL111" s="6">
        <v>2228860.7999999998</v>
      </c>
      <c r="AN111" s="43">
        <f t="shared" si="14"/>
        <v>0</v>
      </c>
      <c r="AO111" s="5" t="s">
        <v>40</v>
      </c>
      <c r="AP111" s="6">
        <v>2228860.7999999998</v>
      </c>
      <c r="AR111" s="6">
        <v>1547161.61</v>
      </c>
      <c r="AT111" s="6">
        <v>3776022.41</v>
      </c>
      <c r="AV111" s="43">
        <f t="shared" si="16"/>
        <v>0</v>
      </c>
      <c r="BD111" s="45" t="s">
        <v>178</v>
      </c>
      <c r="BE111" s="45">
        <v>0</v>
      </c>
      <c r="BG111" s="45">
        <v>432598090.82999998</v>
      </c>
      <c r="BH111" s="45">
        <v>432598090.82999998</v>
      </c>
      <c r="BI111" s="45">
        <v>0</v>
      </c>
    </row>
    <row r="112" spans="1:62" x14ac:dyDescent="0.2">
      <c r="A112" s="45"/>
      <c r="B112" s="45"/>
      <c r="C112" s="45"/>
      <c r="D112" s="45"/>
      <c r="E112" s="45"/>
      <c r="F112" s="45"/>
      <c r="G112" s="45"/>
      <c r="H112" s="43">
        <f t="shared" si="11"/>
        <v>0</v>
      </c>
      <c r="I112" s="46"/>
      <c r="J112" s="46"/>
      <c r="K112" s="46"/>
      <c r="L112" s="47"/>
      <c r="M112" s="47"/>
      <c r="N112" s="46"/>
      <c r="O112" s="46"/>
      <c r="Q112" s="55"/>
      <c r="X112" s="43">
        <f t="shared" si="12"/>
        <v>0</v>
      </c>
      <c r="Y112" s="5"/>
      <c r="Z112" s="6"/>
      <c r="AB112" s="6"/>
      <c r="AD112" s="6"/>
      <c r="AF112" s="43">
        <f t="shared" si="13"/>
        <v>0</v>
      </c>
      <c r="AG112" s="5"/>
      <c r="AH112" s="6"/>
      <c r="AJ112" s="6"/>
      <c r="AL112" s="6"/>
      <c r="AN112" s="43">
        <f t="shared" si="14"/>
        <v>0</v>
      </c>
      <c r="AO112" s="5"/>
      <c r="AP112" s="6"/>
      <c r="AR112" s="6"/>
      <c r="AT112" s="6"/>
      <c r="AV112" s="43">
        <f t="shared" si="16"/>
        <v>0</v>
      </c>
      <c r="BD112" s="45" t="s">
        <v>180</v>
      </c>
      <c r="BE112" s="45">
        <v>805832460.79999995</v>
      </c>
      <c r="BG112" s="45">
        <v>432598090.82999998</v>
      </c>
      <c r="BI112" s="45">
        <v>1238430551.6300001</v>
      </c>
    </row>
    <row r="113" spans="1:62" x14ac:dyDescent="0.2">
      <c r="A113" s="46" t="s">
        <v>41</v>
      </c>
      <c r="B113" s="48">
        <v>0</v>
      </c>
      <c r="D113" s="48">
        <v>158347.38</v>
      </c>
      <c r="F113" s="48">
        <v>158347.38</v>
      </c>
      <c r="G113" s="45"/>
      <c r="H113" s="43">
        <f t="shared" si="11"/>
        <v>0</v>
      </c>
      <c r="I113" s="46"/>
      <c r="J113" s="46"/>
      <c r="K113" s="46"/>
      <c r="L113" s="47"/>
      <c r="M113" s="47"/>
      <c r="N113" s="46"/>
      <c r="O113" s="46"/>
      <c r="Q113" s="55" t="s">
        <v>41</v>
      </c>
      <c r="R113" s="45">
        <v>0</v>
      </c>
      <c r="T113" s="45">
        <v>79173.69</v>
      </c>
      <c r="V113" s="45">
        <v>79173.69</v>
      </c>
      <c r="X113" s="43">
        <f t="shared" si="12"/>
        <v>0</v>
      </c>
      <c r="Y113" s="7" t="s">
        <v>41</v>
      </c>
      <c r="Z113" s="6">
        <v>79173.69</v>
      </c>
      <c r="AB113" s="6">
        <v>79173.69</v>
      </c>
      <c r="AD113" s="6">
        <v>158347.38</v>
      </c>
      <c r="AF113" s="43">
        <f t="shared" si="13"/>
        <v>0</v>
      </c>
      <c r="AG113" s="7" t="s">
        <v>41</v>
      </c>
      <c r="AH113" s="6">
        <v>158347.38</v>
      </c>
      <c r="AJ113" s="6">
        <v>79173.69</v>
      </c>
      <c r="AL113" s="6">
        <v>237521.07</v>
      </c>
      <c r="AN113" s="43">
        <f t="shared" si="14"/>
        <v>0</v>
      </c>
      <c r="AO113" s="7" t="s">
        <v>41</v>
      </c>
      <c r="AP113" s="6">
        <v>237521.07</v>
      </c>
      <c r="AR113" s="6">
        <v>79173.69</v>
      </c>
      <c r="AT113" s="6">
        <v>316694.76</v>
      </c>
      <c r="AV113" s="43">
        <f t="shared" si="16"/>
        <v>0</v>
      </c>
      <c r="BD113" s="45" t="s">
        <v>222</v>
      </c>
      <c r="BE113" s="45">
        <v>5191887665.1399994</v>
      </c>
      <c r="BF113" s="45">
        <v>5191887665.1399994</v>
      </c>
      <c r="BG113" s="45">
        <v>16712884190.84</v>
      </c>
      <c r="BH113" s="45">
        <v>16712884190.839994</v>
      </c>
      <c r="BI113" s="45">
        <v>5651537400.499999</v>
      </c>
      <c r="BJ113" s="45">
        <v>5651537400.499999</v>
      </c>
    </row>
    <row r="114" spans="1:62" x14ac:dyDescent="0.2">
      <c r="A114" s="46" t="s">
        <v>155</v>
      </c>
      <c r="B114" s="48">
        <v>7553037.2199999997</v>
      </c>
      <c r="D114" s="48">
        <v>0</v>
      </c>
      <c r="F114" s="48">
        <v>7553037.2199999997</v>
      </c>
      <c r="G114" s="45"/>
      <c r="H114" s="43">
        <f t="shared" si="11"/>
        <v>0</v>
      </c>
      <c r="I114" s="47" t="s">
        <v>155</v>
      </c>
      <c r="J114" s="47">
        <v>7553037.2199999997</v>
      </c>
      <c r="K114" s="47"/>
      <c r="L114" s="47">
        <v>0</v>
      </c>
      <c r="M114" s="45"/>
      <c r="N114" s="47">
        <v>7553037.2199999997</v>
      </c>
      <c r="O114" s="47"/>
      <c r="Q114" s="55" t="s">
        <v>155</v>
      </c>
      <c r="R114" s="45">
        <v>7553037.2199999997</v>
      </c>
      <c r="T114" s="45">
        <v>0</v>
      </c>
      <c r="V114" s="45">
        <v>7553037.2199999997</v>
      </c>
      <c r="X114" s="43">
        <f t="shared" si="12"/>
        <v>0</v>
      </c>
      <c r="Y114" s="5" t="s">
        <v>155</v>
      </c>
      <c r="Z114" s="6">
        <v>7553037.2199999997</v>
      </c>
      <c r="AB114" s="6">
        <v>0</v>
      </c>
      <c r="AD114" s="6">
        <v>7553037.2199999997</v>
      </c>
      <c r="AF114" s="43">
        <f t="shared" si="13"/>
        <v>0</v>
      </c>
      <c r="AG114" s="7" t="s">
        <v>155</v>
      </c>
      <c r="AH114" s="6">
        <v>7553037.2199999997</v>
      </c>
      <c r="AJ114" s="6">
        <v>0</v>
      </c>
      <c r="AL114" s="6">
        <v>7553037.2199999997</v>
      </c>
      <c r="AN114" s="43">
        <f t="shared" si="14"/>
        <v>0</v>
      </c>
      <c r="AO114" s="7" t="s">
        <v>155</v>
      </c>
      <c r="AP114" s="6">
        <v>7553037.2199999997</v>
      </c>
      <c r="AR114" s="6">
        <v>0</v>
      </c>
      <c r="AT114" s="6">
        <v>7553037.2199999997</v>
      </c>
      <c r="AV114" s="43">
        <f t="shared" si="16"/>
        <v>0</v>
      </c>
    </row>
    <row r="115" spans="1:62" x14ac:dyDescent="0.2">
      <c r="A115" s="46" t="s">
        <v>156</v>
      </c>
      <c r="C115" s="48">
        <v>7553037.2199999997</v>
      </c>
      <c r="E115" s="52">
        <v>0</v>
      </c>
      <c r="G115" s="62">
        <v>7553037.2199999997</v>
      </c>
      <c r="I115" s="47" t="s">
        <v>156</v>
      </c>
      <c r="J115" s="47"/>
      <c r="K115" s="47">
        <v>7553037.2199999997</v>
      </c>
      <c r="L115" s="47"/>
      <c r="M115" s="46">
        <v>0</v>
      </c>
      <c r="N115" s="47"/>
      <c r="O115" s="47">
        <v>7553037.2199999997</v>
      </c>
      <c r="Q115" s="55" t="s">
        <v>156</v>
      </c>
      <c r="S115" s="54">
        <v>7553037.2199999997</v>
      </c>
      <c r="U115" s="45">
        <v>0</v>
      </c>
      <c r="W115" s="45">
        <v>7553037.2199999997</v>
      </c>
      <c r="X115" s="43">
        <f t="shared" si="12"/>
        <v>0</v>
      </c>
      <c r="Y115" s="7" t="s">
        <v>156</v>
      </c>
      <c r="Z115" s="6"/>
      <c r="AA115" s="45">
        <v>7553037.2199999997</v>
      </c>
      <c r="AB115" s="6"/>
      <c r="AC115" s="45">
        <v>0</v>
      </c>
      <c r="AD115" s="6"/>
      <c r="AE115" s="45">
        <v>7553037.2199999997</v>
      </c>
      <c r="AF115" s="43">
        <f t="shared" si="13"/>
        <v>0</v>
      </c>
      <c r="AG115" s="7" t="s">
        <v>156</v>
      </c>
      <c r="AI115" s="6">
        <v>7553037.2199999997</v>
      </c>
      <c r="AK115" s="6">
        <v>0</v>
      </c>
      <c r="AM115" s="6">
        <v>7553037.2199999997</v>
      </c>
      <c r="AN115" s="43">
        <f t="shared" si="14"/>
        <v>0</v>
      </c>
      <c r="AO115" s="7" t="s">
        <v>156</v>
      </c>
      <c r="AQ115" s="6">
        <v>7553037.2199999997</v>
      </c>
      <c r="AS115" s="6">
        <v>0</v>
      </c>
      <c r="AU115" s="6">
        <v>7553037.2199999997</v>
      </c>
      <c r="AV115" s="43">
        <f t="shared" si="16"/>
        <v>0</v>
      </c>
    </row>
    <row r="116" spans="1:62" x14ac:dyDescent="0.2">
      <c r="A116" s="46" t="s">
        <v>157</v>
      </c>
      <c r="B116" s="48">
        <v>5732726.1600000001</v>
      </c>
      <c r="D116" s="48">
        <v>0</v>
      </c>
      <c r="F116" s="48">
        <v>5732726.1600000001</v>
      </c>
      <c r="G116" s="45"/>
      <c r="I116" s="63" t="s">
        <v>157</v>
      </c>
      <c r="J116" s="63">
        <v>5732726.1600000001</v>
      </c>
      <c r="K116" s="63"/>
      <c r="L116" s="63">
        <v>0</v>
      </c>
      <c r="M116" s="47"/>
      <c r="N116" s="63">
        <v>5732726.1600000001</v>
      </c>
      <c r="O116" s="63"/>
      <c r="Q116" s="55" t="s">
        <v>157</v>
      </c>
      <c r="R116" s="45">
        <v>5732726.1600000001</v>
      </c>
      <c r="T116" s="45">
        <v>0</v>
      </c>
      <c r="V116" s="45">
        <v>5732726.1600000001</v>
      </c>
      <c r="X116" s="43">
        <f t="shared" si="12"/>
        <v>0</v>
      </c>
      <c r="Y116" s="5" t="s">
        <v>157</v>
      </c>
      <c r="Z116" s="6">
        <v>5732726.1600000001</v>
      </c>
      <c r="AB116" s="6">
        <v>0</v>
      </c>
      <c r="AD116" s="6">
        <v>5732726.1600000001</v>
      </c>
      <c r="AF116" s="43">
        <f t="shared" si="13"/>
        <v>0</v>
      </c>
      <c r="AG116" s="7" t="s">
        <v>157</v>
      </c>
      <c r="AH116" s="6">
        <v>5732726.1600000001</v>
      </c>
      <c r="AJ116" s="6" t="s">
        <v>158</v>
      </c>
      <c r="AL116" s="6">
        <v>5732726.1600000001</v>
      </c>
      <c r="AN116" s="43">
        <f t="shared" si="14"/>
        <v>0</v>
      </c>
      <c r="AO116" s="7" t="s">
        <v>157</v>
      </c>
      <c r="AP116" s="5">
        <v>5732726.1600000001</v>
      </c>
      <c r="AR116" s="6">
        <v>0</v>
      </c>
      <c r="AT116" s="6">
        <v>5732726.1600000001</v>
      </c>
      <c r="AV116" s="43">
        <f t="shared" si="16"/>
        <v>0</v>
      </c>
    </row>
    <row r="117" spans="1:62" x14ac:dyDescent="0.2">
      <c r="A117" s="46" t="s">
        <v>159</v>
      </c>
      <c r="C117" s="48">
        <v>5732726.1600000001</v>
      </c>
      <c r="E117" s="52">
        <v>0</v>
      </c>
      <c r="G117" s="62">
        <v>5732726.1600000001</v>
      </c>
      <c r="I117" s="47" t="s">
        <v>159</v>
      </c>
      <c r="J117" s="47"/>
      <c r="K117" s="47">
        <v>5732726.1600000001</v>
      </c>
      <c r="L117" s="47"/>
      <c r="M117" s="47">
        <v>0</v>
      </c>
      <c r="N117" s="47"/>
      <c r="O117" s="63">
        <v>5732726.1600000001</v>
      </c>
      <c r="Q117" s="55" t="s">
        <v>159</v>
      </c>
      <c r="S117" s="54">
        <v>5732726.1600000001</v>
      </c>
      <c r="U117" s="45">
        <v>0</v>
      </c>
      <c r="W117" s="45">
        <v>5732726.1600000001</v>
      </c>
      <c r="X117" s="43">
        <f t="shared" si="12"/>
        <v>0</v>
      </c>
      <c r="Y117" s="7" t="s">
        <v>159</v>
      </c>
      <c r="Z117" s="6"/>
      <c r="AA117" s="45">
        <v>5732726.1600000001</v>
      </c>
      <c r="AB117" s="6"/>
      <c r="AC117" s="45">
        <v>0</v>
      </c>
      <c r="AD117" s="6"/>
      <c r="AE117" s="45">
        <v>5732726.1600000001</v>
      </c>
      <c r="AF117" s="43">
        <f t="shared" si="13"/>
        <v>0</v>
      </c>
      <c r="AG117" s="7" t="s">
        <v>159</v>
      </c>
      <c r="AI117" s="6">
        <v>5732726.1600000001</v>
      </c>
      <c r="AK117" s="6">
        <v>0</v>
      </c>
      <c r="AM117" s="6">
        <v>5732726.1600000001</v>
      </c>
      <c r="AN117" s="43">
        <f t="shared" si="14"/>
        <v>0</v>
      </c>
      <c r="AO117" s="7" t="s">
        <v>159</v>
      </c>
      <c r="AP117" s="40"/>
      <c r="AQ117" s="6">
        <v>5732726.1600000001</v>
      </c>
      <c r="AS117" s="6">
        <v>0</v>
      </c>
      <c r="AU117" s="6">
        <v>5732726.1600000001</v>
      </c>
      <c r="AV117" s="43">
        <f t="shared" si="16"/>
        <v>0</v>
      </c>
    </row>
    <row r="118" spans="1:62" x14ac:dyDescent="0.2">
      <c r="A118" s="46" t="s">
        <v>160</v>
      </c>
      <c r="B118" s="48">
        <v>619425</v>
      </c>
      <c r="D118" s="48">
        <v>0</v>
      </c>
      <c r="F118" s="48">
        <v>619425</v>
      </c>
      <c r="G118" s="45"/>
      <c r="I118" s="47" t="s">
        <v>160</v>
      </c>
      <c r="J118" s="47">
        <v>619425</v>
      </c>
      <c r="K118" s="47"/>
      <c r="L118" s="47">
        <v>0</v>
      </c>
      <c r="M118" s="63"/>
      <c r="N118" s="47">
        <v>619425</v>
      </c>
      <c r="O118" s="47"/>
      <c r="Q118" s="55" t="s">
        <v>160</v>
      </c>
      <c r="R118" s="45">
        <v>619425</v>
      </c>
      <c r="T118" s="45">
        <v>0</v>
      </c>
      <c r="V118" s="45">
        <v>619425</v>
      </c>
      <c r="X118" s="43">
        <f t="shared" si="12"/>
        <v>0</v>
      </c>
      <c r="Y118" s="7" t="s">
        <v>160</v>
      </c>
      <c r="Z118" s="6">
        <v>619425</v>
      </c>
      <c r="AB118" s="6">
        <v>0</v>
      </c>
      <c r="AD118" s="6">
        <v>619425</v>
      </c>
      <c r="AF118" s="43">
        <f t="shared" si="13"/>
        <v>0</v>
      </c>
      <c r="AG118" s="7" t="s">
        <v>160</v>
      </c>
      <c r="AH118" s="6">
        <v>619425</v>
      </c>
      <c r="AJ118" s="6">
        <v>0</v>
      </c>
      <c r="AL118" s="6">
        <v>619425</v>
      </c>
      <c r="AN118" s="43">
        <f t="shared" si="14"/>
        <v>0</v>
      </c>
      <c r="AO118" s="7" t="s">
        <v>160</v>
      </c>
      <c r="AP118" s="5">
        <v>619425</v>
      </c>
      <c r="AR118" s="6">
        <v>0</v>
      </c>
      <c r="AT118" s="6">
        <v>619425</v>
      </c>
      <c r="AV118" s="43">
        <f t="shared" si="16"/>
        <v>0</v>
      </c>
    </row>
    <row r="119" spans="1:62" x14ac:dyDescent="0.2">
      <c r="A119" s="46" t="s">
        <v>161</v>
      </c>
      <c r="C119" s="48">
        <v>619425</v>
      </c>
      <c r="E119" s="52">
        <v>0</v>
      </c>
      <c r="G119" s="62">
        <v>619425</v>
      </c>
      <c r="I119" s="47" t="s">
        <v>161</v>
      </c>
      <c r="J119" s="47"/>
      <c r="K119" s="47">
        <v>619425</v>
      </c>
      <c r="L119" s="47"/>
      <c r="M119" s="47">
        <v>0</v>
      </c>
      <c r="N119" s="47"/>
      <c r="O119" s="47">
        <v>619425</v>
      </c>
      <c r="Q119" s="55" t="s">
        <v>161</v>
      </c>
      <c r="S119" s="54">
        <v>619425</v>
      </c>
      <c r="U119" s="45">
        <v>0</v>
      </c>
      <c r="W119" s="45">
        <v>619425</v>
      </c>
      <c r="X119" s="43">
        <f t="shared" si="12"/>
        <v>0</v>
      </c>
      <c r="Y119" s="7" t="s">
        <v>161</v>
      </c>
      <c r="AA119" s="6">
        <v>619425</v>
      </c>
      <c r="AC119" s="6">
        <v>0</v>
      </c>
      <c r="AE119" s="6">
        <v>619425</v>
      </c>
      <c r="AF119" s="43">
        <f t="shared" si="13"/>
        <v>0</v>
      </c>
      <c r="AG119" s="7" t="s">
        <v>161</v>
      </c>
      <c r="AI119" s="6">
        <v>619425</v>
      </c>
      <c r="AK119" s="6">
        <v>0</v>
      </c>
      <c r="AM119" s="6">
        <v>619425</v>
      </c>
      <c r="AN119" s="43">
        <f t="shared" si="14"/>
        <v>0</v>
      </c>
      <c r="AO119" s="7" t="s">
        <v>161</v>
      </c>
      <c r="AP119" s="40"/>
      <c r="AQ119" s="6">
        <v>619425</v>
      </c>
      <c r="AS119" s="6">
        <v>0</v>
      </c>
      <c r="AU119" s="6">
        <v>619425</v>
      </c>
      <c r="AV119" s="43">
        <f t="shared" si="16"/>
        <v>0</v>
      </c>
    </row>
    <row r="120" spans="1:62" x14ac:dyDescent="0.2">
      <c r="A120" s="46" t="s">
        <v>162</v>
      </c>
      <c r="B120" s="48">
        <v>654524259.76999998</v>
      </c>
      <c r="D120" s="48">
        <v>0</v>
      </c>
      <c r="F120" s="48">
        <v>654524259.76999998</v>
      </c>
      <c r="G120" s="45"/>
      <c r="I120" s="47" t="s">
        <v>162</v>
      </c>
      <c r="J120" s="47">
        <v>654524259.76999998</v>
      </c>
      <c r="K120" s="47"/>
      <c r="L120" s="47">
        <v>0</v>
      </c>
      <c r="M120" s="47"/>
      <c r="N120" s="47">
        <v>654524259.76999998</v>
      </c>
      <c r="O120" s="47"/>
      <c r="Q120" s="55" t="s">
        <v>162</v>
      </c>
      <c r="R120" s="45">
        <v>654524259.76999998</v>
      </c>
      <c r="T120" s="45">
        <v>0</v>
      </c>
      <c r="V120" s="45">
        <v>654524259.76999998</v>
      </c>
      <c r="X120" s="43">
        <f t="shared" si="12"/>
        <v>0</v>
      </c>
      <c r="Y120" s="7" t="s">
        <v>162</v>
      </c>
      <c r="Z120" s="6">
        <v>654524259.76999998</v>
      </c>
      <c r="AB120" s="6">
        <v>0</v>
      </c>
      <c r="AD120" s="6">
        <v>654524259.76999998</v>
      </c>
      <c r="AF120" s="43">
        <f t="shared" si="13"/>
        <v>0</v>
      </c>
      <c r="AG120" s="7" t="s">
        <v>162</v>
      </c>
      <c r="AH120" s="6">
        <v>654524259.76999998</v>
      </c>
      <c r="AJ120" s="6">
        <v>0</v>
      </c>
      <c r="AL120" s="6">
        <v>654524259.76999998</v>
      </c>
      <c r="AN120" s="43">
        <f t="shared" si="14"/>
        <v>0</v>
      </c>
      <c r="AO120" s="7" t="s">
        <v>162</v>
      </c>
      <c r="AP120" s="5">
        <v>654524259.76999998</v>
      </c>
      <c r="AR120" s="6">
        <v>0</v>
      </c>
      <c r="AT120" s="6">
        <v>654524259.76999998</v>
      </c>
      <c r="AV120" s="43">
        <f t="shared" si="16"/>
        <v>0</v>
      </c>
    </row>
    <row r="121" spans="1:62" x14ac:dyDescent="0.2">
      <c r="A121" s="46" t="s">
        <v>163</v>
      </c>
      <c r="C121" s="48">
        <v>654524259.76999998</v>
      </c>
      <c r="E121" s="52">
        <v>0</v>
      </c>
      <c r="G121" s="62">
        <v>654524259.76999998</v>
      </c>
      <c r="I121" s="47" t="s">
        <v>163</v>
      </c>
      <c r="J121" s="47"/>
      <c r="K121" s="47">
        <v>654524259.76999998</v>
      </c>
      <c r="L121" s="47"/>
      <c r="M121" s="47">
        <v>0</v>
      </c>
      <c r="N121" s="47"/>
      <c r="O121" s="47">
        <v>654524259.76999998</v>
      </c>
      <c r="Q121" s="55" t="s">
        <v>163</v>
      </c>
      <c r="S121" s="54">
        <v>654524259.76999998</v>
      </c>
      <c r="U121" s="45">
        <v>0</v>
      </c>
      <c r="W121" s="45">
        <v>654524259.76999998</v>
      </c>
      <c r="X121" s="43">
        <f t="shared" si="12"/>
        <v>0</v>
      </c>
      <c r="Y121" s="7" t="s">
        <v>163</v>
      </c>
      <c r="AA121" s="6">
        <v>654524259.76999998</v>
      </c>
      <c r="AC121" s="6">
        <v>0</v>
      </c>
      <c r="AE121" s="6">
        <v>654524259.76999998</v>
      </c>
      <c r="AF121" s="43">
        <f t="shared" si="13"/>
        <v>0</v>
      </c>
      <c r="AG121" s="7" t="s">
        <v>163</v>
      </c>
      <c r="AI121" s="6">
        <v>654524259.76999998</v>
      </c>
      <c r="AK121" s="6">
        <v>0</v>
      </c>
      <c r="AM121" s="6">
        <v>654524259.76999998</v>
      </c>
      <c r="AN121" s="43">
        <f t="shared" si="14"/>
        <v>0</v>
      </c>
      <c r="AO121" s="7" t="s">
        <v>163</v>
      </c>
      <c r="AP121" s="40"/>
      <c r="AQ121" s="6">
        <v>654524259.76999998</v>
      </c>
      <c r="AS121" s="6">
        <v>0</v>
      </c>
      <c r="AU121" s="6">
        <v>654524259.76999998</v>
      </c>
      <c r="AV121" s="43">
        <f t="shared" si="16"/>
        <v>0</v>
      </c>
    </row>
    <row r="122" spans="1:62" x14ac:dyDescent="0.2">
      <c r="A122" s="46" t="s">
        <v>164</v>
      </c>
      <c r="B122" s="48">
        <v>450000</v>
      </c>
      <c r="D122" s="48">
        <v>0</v>
      </c>
      <c r="F122" s="48">
        <v>450000</v>
      </c>
      <c r="G122" s="45"/>
      <c r="I122" s="47" t="s">
        <v>164</v>
      </c>
      <c r="J122" s="47">
        <v>450000</v>
      </c>
      <c r="K122" s="47"/>
      <c r="L122" s="47">
        <v>0</v>
      </c>
      <c r="M122" s="47"/>
      <c r="N122" s="47">
        <v>450000</v>
      </c>
      <c r="O122" s="47"/>
      <c r="Q122" s="55" t="s">
        <v>164</v>
      </c>
      <c r="R122" s="45">
        <v>450000</v>
      </c>
      <c r="T122" s="45">
        <v>0</v>
      </c>
      <c r="V122" s="45">
        <v>450000</v>
      </c>
      <c r="X122" s="43">
        <f t="shared" si="12"/>
        <v>0</v>
      </c>
      <c r="Y122" s="7" t="s">
        <v>164</v>
      </c>
      <c r="Z122" s="6">
        <v>450000</v>
      </c>
      <c r="AB122" s="6">
        <v>0</v>
      </c>
      <c r="AD122" s="6">
        <v>450000</v>
      </c>
      <c r="AF122" s="43">
        <f t="shared" si="13"/>
        <v>0</v>
      </c>
      <c r="AG122" s="7" t="s">
        <v>164</v>
      </c>
      <c r="AH122" s="6">
        <v>450000</v>
      </c>
      <c r="AJ122" s="6">
        <v>0</v>
      </c>
      <c r="AL122" s="6">
        <v>450000</v>
      </c>
      <c r="AN122" s="43">
        <f t="shared" si="14"/>
        <v>0</v>
      </c>
      <c r="AO122" s="7" t="s">
        <v>164</v>
      </c>
      <c r="AP122" s="5">
        <v>450000</v>
      </c>
      <c r="AR122" s="6">
        <v>0</v>
      </c>
      <c r="AT122" s="6">
        <v>450000</v>
      </c>
      <c r="AV122" s="43">
        <f t="shared" si="16"/>
        <v>0</v>
      </c>
    </row>
    <row r="123" spans="1:62" x14ac:dyDescent="0.2">
      <c r="A123" s="46" t="s">
        <v>165</v>
      </c>
      <c r="C123" s="48">
        <v>450000</v>
      </c>
      <c r="E123" s="52">
        <v>0</v>
      </c>
      <c r="G123" s="62">
        <v>450000</v>
      </c>
      <c r="I123" s="47" t="s">
        <v>165</v>
      </c>
      <c r="J123" s="47"/>
      <c r="K123" s="47">
        <v>450000</v>
      </c>
      <c r="L123" s="45"/>
      <c r="M123" s="47">
        <v>0</v>
      </c>
      <c r="N123" s="47"/>
      <c r="O123" s="47">
        <v>450000</v>
      </c>
      <c r="Q123" s="55" t="s">
        <v>165</v>
      </c>
      <c r="S123" s="54">
        <v>450000</v>
      </c>
      <c r="U123" s="45">
        <v>0</v>
      </c>
      <c r="W123" s="45">
        <v>450000</v>
      </c>
      <c r="X123" s="43">
        <f t="shared" si="12"/>
        <v>0</v>
      </c>
      <c r="Y123" s="7" t="s">
        <v>165</v>
      </c>
      <c r="AA123" s="6">
        <v>450000</v>
      </c>
      <c r="AC123" s="6">
        <v>0</v>
      </c>
      <c r="AE123" s="6">
        <v>450000</v>
      </c>
      <c r="AF123" s="43">
        <f t="shared" si="13"/>
        <v>0</v>
      </c>
      <c r="AG123" s="7" t="s">
        <v>165</v>
      </c>
      <c r="AI123" s="6">
        <v>450000</v>
      </c>
      <c r="AK123" s="6">
        <v>0</v>
      </c>
      <c r="AM123" s="6">
        <v>450000</v>
      </c>
      <c r="AN123" s="43">
        <f t="shared" si="14"/>
        <v>0</v>
      </c>
      <c r="AO123" s="7" t="s">
        <v>165</v>
      </c>
      <c r="AP123" s="40"/>
      <c r="AQ123" s="6">
        <v>450000</v>
      </c>
      <c r="AS123" s="6">
        <v>0</v>
      </c>
      <c r="AU123" s="6">
        <v>450000</v>
      </c>
      <c r="AV123" s="43">
        <f t="shared" si="16"/>
        <v>0</v>
      </c>
    </row>
    <row r="124" spans="1:62" x14ac:dyDescent="0.2">
      <c r="A124" s="46" t="s">
        <v>166</v>
      </c>
      <c r="B124" s="48">
        <v>14060197.59</v>
      </c>
      <c r="D124" s="48">
        <v>1715234.63</v>
      </c>
      <c r="E124" s="52">
        <v>165750</v>
      </c>
      <c r="F124" s="48">
        <v>15609682.220000001</v>
      </c>
      <c r="G124" s="45"/>
      <c r="I124" s="47" t="s">
        <v>166</v>
      </c>
      <c r="J124" s="47">
        <v>14060197.59</v>
      </c>
      <c r="K124" s="47"/>
      <c r="L124" s="47">
        <v>119445</v>
      </c>
      <c r="M124" s="47">
        <v>21900</v>
      </c>
      <c r="N124" s="47">
        <v>14157742.59</v>
      </c>
      <c r="O124" s="47"/>
      <c r="Q124" s="55" t="s">
        <v>166</v>
      </c>
      <c r="R124" s="45">
        <v>14157742.59</v>
      </c>
      <c r="T124" s="45">
        <v>901449.63</v>
      </c>
      <c r="U124" s="45">
        <v>37600</v>
      </c>
      <c r="V124" s="45">
        <v>15021592.220000001</v>
      </c>
      <c r="X124" s="43">
        <f t="shared" si="12"/>
        <v>0</v>
      </c>
      <c r="Y124" s="7" t="s">
        <v>166</v>
      </c>
      <c r="Z124" s="6">
        <v>15021592.220000001</v>
      </c>
      <c r="AB124" s="6">
        <v>694340</v>
      </c>
      <c r="AC124" s="45">
        <v>106250</v>
      </c>
      <c r="AD124" s="6">
        <v>15609682.220000001</v>
      </c>
      <c r="AF124" s="43">
        <f t="shared" si="13"/>
        <v>0</v>
      </c>
      <c r="AG124" s="7" t="s">
        <v>166</v>
      </c>
      <c r="AH124" s="6">
        <v>15609682.220000001</v>
      </c>
      <c r="AJ124" s="6">
        <v>20615.29</v>
      </c>
      <c r="AK124" s="6">
        <v>8400</v>
      </c>
      <c r="AL124" s="6">
        <v>15621897.51</v>
      </c>
      <c r="AN124" s="43">
        <f t="shared" si="14"/>
        <v>0</v>
      </c>
      <c r="AO124" s="7" t="s">
        <v>166</v>
      </c>
      <c r="AP124" s="5">
        <v>15621897.51</v>
      </c>
      <c r="AR124" s="6">
        <v>56685.279999999999</v>
      </c>
      <c r="AS124" s="6">
        <v>7900</v>
      </c>
      <c r="AT124" s="6">
        <v>15670682.789999999</v>
      </c>
      <c r="AV124" s="43">
        <f t="shared" si="16"/>
        <v>0</v>
      </c>
    </row>
    <row r="125" spans="1:62" x14ac:dyDescent="0.2">
      <c r="A125" s="46" t="s">
        <v>167</v>
      </c>
      <c r="C125" s="48">
        <v>14060197.59</v>
      </c>
      <c r="D125" s="48">
        <v>165750</v>
      </c>
      <c r="E125" s="52">
        <v>1715234.63</v>
      </c>
      <c r="G125" s="62">
        <v>15609682.220000001</v>
      </c>
      <c r="I125" s="47" t="s">
        <v>167</v>
      </c>
      <c r="J125" s="47"/>
      <c r="K125" s="47">
        <v>14060197.59</v>
      </c>
      <c r="L125" s="47">
        <v>21900</v>
      </c>
      <c r="M125" s="47">
        <v>119445</v>
      </c>
      <c r="N125" s="47"/>
      <c r="O125" s="47">
        <v>14157742.59</v>
      </c>
      <c r="Q125" s="55" t="s">
        <v>167</v>
      </c>
      <c r="S125" s="54">
        <v>14157742.59</v>
      </c>
      <c r="T125" s="45">
        <v>37600</v>
      </c>
      <c r="U125" s="45">
        <v>901449.63</v>
      </c>
      <c r="W125" s="45">
        <v>15021592.220000001</v>
      </c>
      <c r="X125" s="43">
        <f t="shared" si="12"/>
        <v>0</v>
      </c>
      <c r="Y125" s="7" t="s">
        <v>167</v>
      </c>
      <c r="AA125" s="6">
        <v>15021592.220000001</v>
      </c>
      <c r="AB125" s="45">
        <v>106250</v>
      </c>
      <c r="AC125" s="6">
        <v>694340</v>
      </c>
      <c r="AE125" s="6">
        <v>15609682.220000001</v>
      </c>
      <c r="AF125" s="43">
        <f t="shared" si="13"/>
        <v>0</v>
      </c>
      <c r="AG125" s="7" t="s">
        <v>167</v>
      </c>
      <c r="AI125" s="6">
        <v>15609682.220000001</v>
      </c>
      <c r="AJ125" s="6">
        <v>8400</v>
      </c>
      <c r="AK125" s="6">
        <v>20615.29</v>
      </c>
      <c r="AM125" s="6">
        <v>15621897.51</v>
      </c>
      <c r="AN125" s="43">
        <f t="shared" si="14"/>
        <v>0</v>
      </c>
      <c r="AO125" s="7" t="s">
        <v>167</v>
      </c>
      <c r="AP125" s="40"/>
      <c r="AQ125" s="6">
        <v>15621897.51</v>
      </c>
      <c r="AR125" s="6">
        <v>7900</v>
      </c>
      <c r="AS125" s="6">
        <v>56685.279999999999</v>
      </c>
      <c r="AU125" s="6">
        <v>15670682.789999999</v>
      </c>
      <c r="AV125" s="43">
        <f t="shared" si="16"/>
        <v>0</v>
      </c>
    </row>
    <row r="126" spans="1:62" x14ac:dyDescent="0.2">
      <c r="A126" s="46"/>
      <c r="C126" s="48"/>
      <c r="D126" s="48"/>
      <c r="E126" s="52"/>
      <c r="G126" s="62"/>
      <c r="I126" s="47"/>
      <c r="J126" s="47"/>
      <c r="K126" s="47"/>
      <c r="L126" s="47"/>
      <c r="M126" s="47"/>
      <c r="N126" s="47"/>
      <c r="O126" s="47"/>
      <c r="Q126" s="55"/>
      <c r="X126" s="43">
        <f t="shared" si="12"/>
        <v>0</v>
      </c>
      <c r="Y126" s="7"/>
      <c r="AA126" s="6"/>
      <c r="AC126" s="6"/>
      <c r="AE126" s="6"/>
      <c r="AF126" s="43">
        <f t="shared" si="13"/>
        <v>0</v>
      </c>
      <c r="AG126" s="7"/>
      <c r="AI126" s="6"/>
      <c r="AJ126" s="6"/>
      <c r="AK126" s="6"/>
      <c r="AM126" s="6"/>
      <c r="AN126" s="43">
        <f t="shared" si="14"/>
        <v>0</v>
      </c>
      <c r="AO126" s="7"/>
      <c r="AP126" s="40"/>
      <c r="AQ126" s="6"/>
      <c r="AR126" s="6"/>
      <c r="AS126" s="6"/>
      <c r="AU126" s="6"/>
      <c r="AV126" s="43">
        <f t="shared" si="16"/>
        <v>0</v>
      </c>
    </row>
    <row r="127" spans="1:62" x14ac:dyDescent="0.2">
      <c r="A127" s="46"/>
      <c r="C127" s="48"/>
      <c r="D127" s="48"/>
      <c r="E127" s="52"/>
      <c r="G127" s="62"/>
      <c r="I127" s="47"/>
      <c r="J127" s="47"/>
      <c r="K127" s="47"/>
      <c r="L127" s="47"/>
      <c r="M127" s="47"/>
      <c r="N127" s="47"/>
      <c r="O127" s="47"/>
      <c r="Q127" s="55"/>
      <c r="X127" s="43">
        <f t="shared" si="12"/>
        <v>0</v>
      </c>
      <c r="Y127" s="7"/>
      <c r="AA127" s="6"/>
      <c r="AC127" s="6"/>
      <c r="AE127" s="6"/>
      <c r="AF127" s="43">
        <f t="shared" si="13"/>
        <v>0</v>
      </c>
      <c r="AG127" s="7"/>
      <c r="AI127" s="6"/>
      <c r="AJ127" s="6"/>
      <c r="AK127" s="6"/>
      <c r="AM127" s="6"/>
      <c r="AN127" s="43">
        <f t="shared" si="14"/>
        <v>0</v>
      </c>
      <c r="AO127" s="7"/>
      <c r="AP127" s="40"/>
      <c r="AQ127" s="6"/>
      <c r="AR127" s="6"/>
      <c r="AS127" s="6"/>
      <c r="AU127" s="6"/>
      <c r="AV127" s="43">
        <f t="shared" si="16"/>
        <v>0</v>
      </c>
    </row>
    <row r="128" spans="1:62" x14ac:dyDescent="0.2">
      <c r="A128" s="46"/>
      <c r="C128" s="48"/>
      <c r="D128" s="48"/>
      <c r="E128" s="52"/>
      <c r="G128" s="62"/>
      <c r="I128" s="47"/>
      <c r="J128" s="47"/>
      <c r="K128" s="47"/>
      <c r="L128" s="47"/>
      <c r="M128" s="47"/>
      <c r="N128" s="47"/>
      <c r="O128" s="47"/>
      <c r="Q128" s="55"/>
      <c r="X128" s="43">
        <f t="shared" si="12"/>
        <v>0</v>
      </c>
      <c r="Y128" s="7"/>
      <c r="AA128" s="6"/>
      <c r="AC128" s="6"/>
      <c r="AE128" s="6"/>
      <c r="AF128" s="43">
        <f t="shared" si="13"/>
        <v>0</v>
      </c>
      <c r="AG128" s="7"/>
      <c r="AI128" s="6"/>
      <c r="AJ128" s="6"/>
      <c r="AK128" s="6"/>
      <c r="AM128" s="6"/>
      <c r="AN128" s="43">
        <f t="shared" si="14"/>
        <v>0</v>
      </c>
      <c r="AO128" s="7"/>
      <c r="AP128" s="40"/>
      <c r="AQ128" s="6"/>
      <c r="AR128" s="6"/>
      <c r="AS128" s="6"/>
      <c r="AU128" s="6"/>
      <c r="AV128" s="43">
        <f t="shared" si="16"/>
        <v>0</v>
      </c>
    </row>
    <row r="129" spans="1:72" x14ac:dyDescent="0.2">
      <c r="A129" s="46" t="s">
        <v>168</v>
      </c>
      <c r="B129" s="41">
        <v>0</v>
      </c>
      <c r="D129" s="48">
        <v>1066932861.7</v>
      </c>
      <c r="F129" s="48">
        <v>1066932861.7</v>
      </c>
      <c r="G129" s="45"/>
      <c r="I129" s="47" t="s">
        <v>168</v>
      </c>
      <c r="J129" s="47">
        <v>0</v>
      </c>
      <c r="K129" s="47"/>
      <c r="L129" s="47">
        <v>1066932861.7</v>
      </c>
      <c r="M129" s="47"/>
      <c r="N129" s="47">
        <v>1066932861.7</v>
      </c>
      <c r="O129" s="47"/>
      <c r="Q129" s="55" t="s">
        <v>168</v>
      </c>
      <c r="R129" s="45">
        <v>1066932861.7</v>
      </c>
      <c r="T129" s="45">
        <v>0</v>
      </c>
      <c r="V129" s="45">
        <v>1066932861.7</v>
      </c>
      <c r="X129" s="43">
        <f t="shared" si="12"/>
        <v>0</v>
      </c>
      <c r="Y129" s="7" t="s">
        <v>168</v>
      </c>
      <c r="Z129" s="6">
        <v>1066932861.7</v>
      </c>
      <c r="AB129" s="6">
        <v>0</v>
      </c>
      <c r="AD129" s="6">
        <v>1066932861.7</v>
      </c>
      <c r="AF129" s="43">
        <f t="shared" si="13"/>
        <v>0</v>
      </c>
      <c r="AG129" s="7" t="s">
        <v>168</v>
      </c>
      <c r="AH129" s="6">
        <v>1066932861.7</v>
      </c>
      <c r="AJ129" s="6">
        <v>0</v>
      </c>
      <c r="AL129" s="6">
        <v>1066932861.7</v>
      </c>
      <c r="AN129" s="43">
        <f t="shared" si="14"/>
        <v>0</v>
      </c>
      <c r="AO129" s="7" t="s">
        <v>168</v>
      </c>
      <c r="AP129" s="5">
        <v>1066932861.7</v>
      </c>
      <c r="AR129" s="6">
        <v>0</v>
      </c>
      <c r="AT129" s="6">
        <v>1066932861.7</v>
      </c>
      <c r="AV129" s="43">
        <f t="shared" si="16"/>
        <v>0</v>
      </c>
    </row>
    <row r="130" spans="1:72" x14ac:dyDescent="0.2">
      <c r="A130" s="55" t="s">
        <v>169</v>
      </c>
      <c r="B130" s="42"/>
      <c r="C130" s="52">
        <v>0</v>
      </c>
      <c r="D130" s="52">
        <v>363782258.17000002</v>
      </c>
      <c r="E130" s="52">
        <v>1070573708.0700001</v>
      </c>
      <c r="F130" s="54"/>
      <c r="G130" s="64">
        <v>706791449.89999998</v>
      </c>
      <c r="I130" s="47" t="s">
        <v>169</v>
      </c>
      <c r="J130" s="47"/>
      <c r="K130" s="47">
        <v>0</v>
      </c>
      <c r="L130" s="47">
        <v>113430310.79000001</v>
      </c>
      <c r="M130" s="47">
        <v>1066932861.7</v>
      </c>
      <c r="N130" s="47"/>
      <c r="O130" s="47">
        <v>953502550.90999997</v>
      </c>
      <c r="Q130" s="55" t="s">
        <v>169</v>
      </c>
      <c r="S130" s="54">
        <v>953502550.90999997</v>
      </c>
      <c r="T130" s="45">
        <v>141450945.90000001</v>
      </c>
      <c r="U130" s="45">
        <v>0</v>
      </c>
      <c r="W130" s="45">
        <v>812051605.00999999</v>
      </c>
      <c r="X130" s="43">
        <f t="shared" si="12"/>
        <v>0</v>
      </c>
      <c r="Y130" s="7" t="s">
        <v>169</v>
      </c>
      <c r="AA130" s="6">
        <v>812051605.00999999</v>
      </c>
      <c r="AB130" s="45">
        <v>108901001.48</v>
      </c>
      <c r="AC130" s="6">
        <v>3640846.37</v>
      </c>
      <c r="AE130" s="6">
        <v>706791449.89999998</v>
      </c>
      <c r="AF130" s="43">
        <f t="shared" si="13"/>
        <v>0</v>
      </c>
      <c r="AG130" s="7" t="s">
        <v>169</v>
      </c>
      <c r="AI130" s="6">
        <v>706791449.89999998</v>
      </c>
      <c r="AJ130" s="6">
        <v>114410731.84</v>
      </c>
      <c r="AK130" s="6">
        <v>31460917.5</v>
      </c>
      <c r="AM130" s="6">
        <v>623841635.55999994</v>
      </c>
      <c r="AN130" s="43">
        <f t="shared" si="14"/>
        <v>0</v>
      </c>
      <c r="AO130" s="7" t="s">
        <v>169</v>
      </c>
      <c r="AP130" s="40"/>
      <c r="AQ130" s="6">
        <v>623841635.55999994</v>
      </c>
      <c r="AR130" s="6">
        <v>85911865.049999997</v>
      </c>
      <c r="AS130" s="6">
        <v>0</v>
      </c>
      <c r="AU130" s="6">
        <v>537929770.50999999</v>
      </c>
      <c r="AV130" s="43">
        <f t="shared" si="16"/>
        <v>0</v>
      </c>
    </row>
    <row r="131" spans="1:72" ht="22.5" x14ac:dyDescent="0.2">
      <c r="A131" s="46" t="s">
        <v>170</v>
      </c>
      <c r="D131" s="48">
        <v>3640846.37</v>
      </c>
      <c r="F131" s="48">
        <v>3640846.37</v>
      </c>
      <c r="G131" s="48"/>
      <c r="I131" s="47"/>
      <c r="J131" s="47"/>
      <c r="K131" s="47"/>
      <c r="L131" s="47"/>
      <c r="M131" s="47"/>
      <c r="N131" s="47"/>
      <c r="O131" s="47"/>
      <c r="Q131" s="55"/>
      <c r="X131" s="43">
        <f t="shared" si="12"/>
        <v>0</v>
      </c>
      <c r="Y131" s="7" t="s">
        <v>170</v>
      </c>
      <c r="Z131" s="6">
        <v>0</v>
      </c>
      <c r="AB131" s="6">
        <v>3640846.37</v>
      </c>
      <c r="AC131" s="6"/>
      <c r="AD131" s="6">
        <v>3640846.37</v>
      </c>
      <c r="AF131" s="43">
        <f t="shared" si="13"/>
        <v>0</v>
      </c>
      <c r="AG131" s="5" t="s">
        <v>170</v>
      </c>
      <c r="AH131" s="6">
        <v>3640846.37</v>
      </c>
      <c r="AJ131" s="6">
        <v>31460917.5</v>
      </c>
      <c r="AL131" s="6">
        <v>35101763.869999997</v>
      </c>
      <c r="AN131" s="43">
        <f t="shared" si="14"/>
        <v>0</v>
      </c>
      <c r="AO131" s="7" t="s">
        <v>170</v>
      </c>
      <c r="AP131" s="5">
        <v>35101763.869999997</v>
      </c>
      <c r="AR131" s="6">
        <v>0</v>
      </c>
      <c r="AT131" s="6">
        <v>35101763.869999997</v>
      </c>
      <c r="AV131" s="43">
        <f t="shared" si="16"/>
        <v>0</v>
      </c>
    </row>
    <row r="132" spans="1:72" x14ac:dyDescent="0.2">
      <c r="A132" s="46" t="s">
        <v>171</v>
      </c>
      <c r="C132" s="48">
        <v>0</v>
      </c>
      <c r="D132" s="48">
        <v>363782258.17000002</v>
      </c>
      <c r="E132" s="52">
        <v>363782258.17000002</v>
      </c>
      <c r="G132" s="62">
        <v>0</v>
      </c>
      <c r="I132" s="47" t="s">
        <v>171</v>
      </c>
      <c r="J132" s="47"/>
      <c r="K132" s="47">
        <v>0</v>
      </c>
      <c r="L132" s="47">
        <v>113430310.79000001</v>
      </c>
      <c r="M132" s="47">
        <v>113430310.79000001</v>
      </c>
      <c r="N132" s="47"/>
      <c r="O132" s="47">
        <v>0</v>
      </c>
      <c r="Q132" s="55" t="s">
        <v>171</v>
      </c>
      <c r="S132" s="54">
        <v>0</v>
      </c>
      <c r="T132" s="45">
        <v>141450945.90000001</v>
      </c>
      <c r="U132" s="45">
        <v>141450945.90000001</v>
      </c>
      <c r="W132" s="45">
        <v>0</v>
      </c>
      <c r="X132" s="43">
        <f t="shared" si="12"/>
        <v>0</v>
      </c>
      <c r="Y132" s="7" t="s">
        <v>171</v>
      </c>
      <c r="AA132" s="6">
        <v>0</v>
      </c>
      <c r="AB132" s="6">
        <v>108901001.48</v>
      </c>
      <c r="AC132" s="6">
        <v>108901001.48</v>
      </c>
      <c r="AE132" s="6">
        <v>0</v>
      </c>
      <c r="AF132" s="43">
        <f t="shared" si="13"/>
        <v>0</v>
      </c>
      <c r="AG132" s="7" t="s">
        <v>171</v>
      </c>
      <c r="AI132" s="6">
        <v>0</v>
      </c>
      <c r="AJ132" s="6">
        <v>114410731.84</v>
      </c>
      <c r="AK132" s="6">
        <v>114410731.84</v>
      </c>
      <c r="AM132" s="6">
        <v>0</v>
      </c>
      <c r="AN132" s="43">
        <f t="shared" si="14"/>
        <v>0</v>
      </c>
      <c r="AO132" s="7" t="s">
        <v>171</v>
      </c>
      <c r="AP132" s="40"/>
      <c r="AQ132" s="6">
        <v>0</v>
      </c>
      <c r="AR132" s="6">
        <v>85911865.049999997</v>
      </c>
      <c r="AS132" s="6">
        <v>85911865.049999997</v>
      </c>
      <c r="AU132" s="6">
        <v>0</v>
      </c>
      <c r="AV132" s="43">
        <f t="shared" si="16"/>
        <v>0</v>
      </c>
    </row>
    <row r="133" spans="1:72" x14ac:dyDescent="0.2">
      <c r="A133" s="46" t="s">
        <v>172</v>
      </c>
      <c r="C133" s="48">
        <v>0</v>
      </c>
      <c r="E133" s="52">
        <v>363782258.17000002</v>
      </c>
      <c r="G133" s="62">
        <v>363782258.17000002</v>
      </c>
      <c r="I133" s="47" t="s">
        <v>172</v>
      </c>
      <c r="J133" s="47"/>
      <c r="K133" s="47">
        <v>0</v>
      </c>
      <c r="L133" s="47"/>
      <c r="M133" s="47">
        <v>113430310.79000001</v>
      </c>
      <c r="N133" s="47"/>
      <c r="O133" s="47">
        <v>113430310.79000001</v>
      </c>
      <c r="Q133" s="55" t="s">
        <v>172</v>
      </c>
      <c r="S133" s="54">
        <v>113430310.79000001</v>
      </c>
      <c r="U133" s="45">
        <v>141450945.90000001</v>
      </c>
      <c r="W133" s="45">
        <v>254881256.69</v>
      </c>
      <c r="X133" s="43">
        <f t="shared" si="12"/>
        <v>0</v>
      </c>
      <c r="Y133" s="7" t="s">
        <v>172</v>
      </c>
      <c r="Z133" s="6"/>
      <c r="AA133" s="45">
        <v>254881256.69</v>
      </c>
      <c r="AB133" s="6"/>
      <c r="AC133" s="45">
        <v>108901001.48</v>
      </c>
      <c r="AD133" s="6"/>
      <c r="AE133" s="45">
        <v>363782258.17000002</v>
      </c>
      <c r="AF133" s="43">
        <f t="shared" si="13"/>
        <v>0</v>
      </c>
      <c r="AG133" s="7" t="s">
        <v>172</v>
      </c>
      <c r="AI133" s="6">
        <v>363782258.17000002</v>
      </c>
      <c r="AK133" s="6">
        <v>114410731.84</v>
      </c>
      <c r="AM133" s="6">
        <v>478192990.00999999</v>
      </c>
      <c r="AN133" s="43">
        <f t="shared" si="14"/>
        <v>0</v>
      </c>
      <c r="AO133" s="7" t="s">
        <v>172</v>
      </c>
      <c r="AP133" s="40"/>
      <c r="AQ133" s="6">
        <v>478192990.00999999</v>
      </c>
      <c r="AS133" s="6">
        <v>85911865.049999997</v>
      </c>
      <c r="AU133" s="6">
        <v>564104855.05999994</v>
      </c>
      <c r="AV133" s="43">
        <f t="shared" si="16"/>
        <v>0</v>
      </c>
    </row>
    <row r="134" spans="1:72" x14ac:dyDescent="0.2">
      <c r="A134" s="46"/>
      <c r="C134" s="48"/>
      <c r="E134" s="52"/>
      <c r="G134" s="62"/>
      <c r="I134" s="47"/>
      <c r="J134" s="47"/>
      <c r="K134" s="47"/>
      <c r="L134" s="47"/>
      <c r="M134" s="47"/>
      <c r="N134" s="47"/>
      <c r="O134" s="47"/>
      <c r="Q134" s="55"/>
      <c r="X134" s="43">
        <f t="shared" si="12"/>
        <v>0</v>
      </c>
      <c r="Y134" s="7"/>
      <c r="Z134" s="6"/>
      <c r="AB134" s="6"/>
      <c r="AD134" s="6"/>
      <c r="AF134" s="43">
        <f t="shared" si="13"/>
        <v>0</v>
      </c>
      <c r="AG134" s="7"/>
      <c r="AI134" s="6"/>
      <c r="AK134" s="6"/>
      <c r="AM134" s="6"/>
      <c r="AN134" s="43">
        <f t="shared" si="14"/>
        <v>0</v>
      </c>
      <c r="AO134" s="7"/>
      <c r="AP134" s="40"/>
      <c r="AQ134" s="6"/>
      <c r="AS134" s="6"/>
      <c r="AU134" s="6"/>
      <c r="AV134" s="43">
        <f t="shared" si="16"/>
        <v>0</v>
      </c>
    </row>
    <row r="135" spans="1:72" x14ac:dyDescent="0.2">
      <c r="A135" s="46"/>
      <c r="C135" s="48"/>
      <c r="E135" s="52"/>
      <c r="G135" s="62"/>
      <c r="I135" s="47"/>
      <c r="J135" s="47"/>
      <c r="K135" s="47"/>
      <c r="L135" s="47"/>
      <c r="M135" s="47"/>
      <c r="N135" s="47"/>
      <c r="O135" s="47"/>
      <c r="Q135" s="55"/>
      <c r="X135" s="43">
        <f t="shared" si="12"/>
        <v>0</v>
      </c>
      <c r="Y135" s="7"/>
      <c r="Z135" s="6"/>
      <c r="AB135" s="6"/>
      <c r="AD135" s="6"/>
      <c r="AF135" s="43">
        <f t="shared" si="13"/>
        <v>0</v>
      </c>
      <c r="AG135" s="7"/>
      <c r="AI135" s="6"/>
      <c r="AK135" s="6"/>
      <c r="AM135" s="6"/>
      <c r="AN135" s="43">
        <f t="shared" si="14"/>
        <v>0</v>
      </c>
      <c r="AO135" s="7"/>
      <c r="AP135" s="40"/>
      <c r="AQ135" s="6"/>
      <c r="AS135" s="6"/>
      <c r="AU135" s="6"/>
      <c r="AV135" s="43">
        <f t="shared" si="16"/>
        <v>0</v>
      </c>
    </row>
    <row r="136" spans="1:72" x14ac:dyDescent="0.2">
      <c r="A136" s="46" t="s">
        <v>182</v>
      </c>
      <c r="C136" s="61">
        <v>0</v>
      </c>
      <c r="E136" s="52">
        <v>1066932861.7</v>
      </c>
      <c r="G136" s="48">
        <v>1066932861.7</v>
      </c>
      <c r="I136" s="47" t="s">
        <v>173</v>
      </c>
      <c r="J136" s="47"/>
      <c r="K136" s="47">
        <v>0</v>
      </c>
      <c r="L136" s="47"/>
      <c r="M136" s="47">
        <v>1066932861.7</v>
      </c>
      <c r="N136" s="47"/>
      <c r="O136" s="47">
        <v>1066932861.7</v>
      </c>
      <c r="Q136" s="55" t="s">
        <v>173</v>
      </c>
      <c r="S136" s="54">
        <v>1066932861.7</v>
      </c>
      <c r="U136" s="45">
        <v>0</v>
      </c>
      <c r="W136" s="45">
        <v>1066932861.7</v>
      </c>
      <c r="X136" s="43">
        <f t="shared" si="12"/>
        <v>0</v>
      </c>
      <c r="Y136" s="7" t="s">
        <v>173</v>
      </c>
      <c r="AA136" s="6">
        <v>1066932861.7</v>
      </c>
      <c r="AB136" s="6"/>
      <c r="AC136" s="6">
        <v>0</v>
      </c>
      <c r="AE136" s="6">
        <v>1066932861.7</v>
      </c>
      <c r="AF136" s="43">
        <f t="shared" si="13"/>
        <v>0</v>
      </c>
      <c r="AG136" s="7" t="s">
        <v>173</v>
      </c>
      <c r="AI136" s="6">
        <v>1066932861.7</v>
      </c>
      <c r="AK136" s="6">
        <v>0</v>
      </c>
      <c r="AM136" s="6">
        <v>1066932861.7</v>
      </c>
      <c r="AN136" s="43">
        <f t="shared" si="14"/>
        <v>0</v>
      </c>
      <c r="AO136" s="7" t="s">
        <v>173</v>
      </c>
      <c r="AP136" s="40"/>
      <c r="AQ136" s="6">
        <v>1066932861.7</v>
      </c>
      <c r="AS136" s="6">
        <v>0</v>
      </c>
      <c r="AU136" s="6">
        <v>1066932861.7</v>
      </c>
      <c r="AV136" s="43">
        <f t="shared" si="16"/>
        <v>0</v>
      </c>
    </row>
    <row r="137" spans="1:72" s="54" customFormat="1" x14ac:dyDescent="0.2">
      <c r="A137" s="46" t="s">
        <v>183</v>
      </c>
      <c r="B137" s="48">
        <v>0</v>
      </c>
      <c r="C137" s="41"/>
      <c r="D137" s="48">
        <v>1082098452.26</v>
      </c>
      <c r="E137" s="52">
        <v>296371809.45999998</v>
      </c>
      <c r="F137" s="48">
        <v>785726642.79999995</v>
      </c>
      <c r="G137" s="41"/>
      <c r="H137" s="43"/>
      <c r="I137" s="47" t="s">
        <v>174</v>
      </c>
      <c r="J137" s="47">
        <v>0</v>
      </c>
      <c r="K137" s="47"/>
      <c r="L137" s="47">
        <v>1075566675.5699999</v>
      </c>
      <c r="M137" s="47">
        <v>87942932.780000001</v>
      </c>
      <c r="N137" s="47">
        <v>987623742.78999996</v>
      </c>
      <c r="O137" s="47"/>
      <c r="P137" s="43"/>
      <c r="Q137" s="55" t="s">
        <v>174</v>
      </c>
      <c r="R137" s="45">
        <v>987623742.78999996</v>
      </c>
      <c r="T137" s="45">
        <v>750804.28</v>
      </c>
      <c r="U137" s="45">
        <v>92322750.640000001</v>
      </c>
      <c r="V137" s="45">
        <v>896051796.42999995</v>
      </c>
      <c r="W137" s="45"/>
      <c r="X137" s="43">
        <f t="shared" si="12"/>
        <v>0</v>
      </c>
      <c r="Y137" s="5" t="s">
        <v>174</v>
      </c>
      <c r="Z137" s="6">
        <v>896051796.42999995</v>
      </c>
      <c r="AA137" s="45"/>
      <c r="AB137" s="6">
        <v>5780972.4100000001</v>
      </c>
      <c r="AC137" s="45">
        <v>116106126.04000001</v>
      </c>
      <c r="AD137" s="6">
        <v>785726642.79999995</v>
      </c>
      <c r="AE137" s="45"/>
      <c r="AF137" s="43">
        <f t="shared" si="13"/>
        <v>0</v>
      </c>
      <c r="AG137" s="7" t="s">
        <v>174</v>
      </c>
      <c r="AH137" s="6">
        <v>785726642.79999995</v>
      </c>
      <c r="AI137" s="45"/>
      <c r="AJ137" s="6">
        <v>46733571.549999997</v>
      </c>
      <c r="AK137" s="6">
        <v>120911947</v>
      </c>
      <c r="AL137" s="6">
        <v>711548267.35000002</v>
      </c>
      <c r="AM137" s="45"/>
      <c r="AN137" s="43">
        <f t="shared" si="14"/>
        <v>0</v>
      </c>
      <c r="AO137" s="7" t="s">
        <v>174</v>
      </c>
      <c r="AP137" s="5">
        <v>711548267.35000002</v>
      </c>
      <c r="AQ137" s="45"/>
      <c r="AR137" s="6">
        <v>10353004</v>
      </c>
      <c r="AS137" s="6">
        <v>120639777.87</v>
      </c>
      <c r="AT137" s="6">
        <v>601261493.48000002</v>
      </c>
      <c r="AU137" s="45"/>
      <c r="AV137" s="43">
        <f t="shared" si="16"/>
        <v>0</v>
      </c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</row>
    <row r="138" spans="1:72" ht="22.5" x14ac:dyDescent="0.2">
      <c r="A138" s="46" t="s">
        <v>184</v>
      </c>
      <c r="C138" s="61">
        <v>0</v>
      </c>
      <c r="D138" s="48">
        <v>11524744.189999999</v>
      </c>
      <c r="E138" s="52">
        <v>15165590.560000001</v>
      </c>
      <c r="G138" s="48">
        <v>3640846.37</v>
      </c>
      <c r="I138" s="46" t="s">
        <v>175</v>
      </c>
      <c r="J138" s="46"/>
      <c r="K138" s="46">
        <v>0</v>
      </c>
      <c r="L138" s="46">
        <v>6167967.5</v>
      </c>
      <c r="M138" s="46">
        <v>8633813.8699999992</v>
      </c>
      <c r="N138" s="46"/>
      <c r="O138" s="46">
        <v>2465846.37</v>
      </c>
      <c r="Q138" s="55" t="s">
        <v>175</v>
      </c>
      <c r="S138" s="54">
        <v>2465846.37</v>
      </c>
      <c r="T138" s="45">
        <v>750804.28</v>
      </c>
      <c r="U138" s="45">
        <v>750804.28</v>
      </c>
      <c r="W138" s="45">
        <v>2465846.37</v>
      </c>
      <c r="X138" s="43">
        <f t="shared" si="12"/>
        <v>0</v>
      </c>
      <c r="Y138" s="65" t="s">
        <v>175</v>
      </c>
      <c r="Z138" s="66"/>
      <c r="AA138" s="67">
        <v>2465846.37</v>
      </c>
      <c r="AB138" s="67">
        <v>4605972.41</v>
      </c>
      <c r="AC138" s="67">
        <v>5780972.4100000001</v>
      </c>
      <c r="AD138" s="66"/>
      <c r="AE138" s="67">
        <v>3640846.37</v>
      </c>
      <c r="AF138" s="43">
        <f t="shared" si="13"/>
        <v>0</v>
      </c>
      <c r="AG138" s="5" t="s">
        <v>175</v>
      </c>
      <c r="AI138" s="6">
        <v>3640846.37</v>
      </c>
      <c r="AJ138" s="6">
        <v>15270654.050000001</v>
      </c>
      <c r="AK138" s="6">
        <v>46733571.549999997</v>
      </c>
      <c r="AM138" s="6">
        <v>35103763.869999997</v>
      </c>
      <c r="AN138" s="43">
        <f t="shared" si="14"/>
        <v>0</v>
      </c>
      <c r="AO138" s="5" t="s">
        <v>175</v>
      </c>
      <c r="AP138" s="40"/>
      <c r="AQ138" s="6">
        <v>35103763.869999997</v>
      </c>
      <c r="AR138" s="6">
        <v>10353004</v>
      </c>
      <c r="AS138" s="6">
        <v>10353004</v>
      </c>
      <c r="AU138" s="6">
        <v>35103763.869999997</v>
      </c>
      <c r="AV138" s="43">
        <f t="shared" si="16"/>
        <v>0</v>
      </c>
    </row>
    <row r="139" spans="1:72" x14ac:dyDescent="0.2">
      <c r="A139" s="46" t="s">
        <v>185</v>
      </c>
      <c r="B139" s="48">
        <v>0</v>
      </c>
      <c r="D139" s="48">
        <v>284847065.26999998</v>
      </c>
      <c r="E139" s="52">
        <v>265144172.47999999</v>
      </c>
      <c r="F139" s="48">
        <v>19702892.789999999</v>
      </c>
      <c r="I139" s="47" t="s">
        <v>176</v>
      </c>
      <c r="J139" s="47">
        <v>0</v>
      </c>
      <c r="K139" s="47"/>
      <c r="L139" s="47">
        <v>81774965.280000001</v>
      </c>
      <c r="M139" s="47">
        <v>70169465.069999993</v>
      </c>
      <c r="N139" s="47">
        <v>11605500.210000001</v>
      </c>
      <c r="O139" s="47"/>
      <c r="Q139" s="55" t="s">
        <v>176</v>
      </c>
      <c r="R139" s="45">
        <v>11605500.210000001</v>
      </c>
      <c r="T139" s="45">
        <v>91571946.359999999</v>
      </c>
      <c r="U139" s="45">
        <v>85654357.650000006</v>
      </c>
      <c r="V139" s="45">
        <v>17523088.920000002</v>
      </c>
      <c r="X139" s="43">
        <f t="shared" si="12"/>
        <v>0</v>
      </c>
      <c r="Y139" s="65" t="s">
        <v>176</v>
      </c>
      <c r="Z139" s="67">
        <v>17523088.920000002</v>
      </c>
      <c r="AA139" s="66"/>
      <c r="AB139" s="67">
        <v>111500153.63</v>
      </c>
      <c r="AC139" s="67">
        <v>109320349.76000001</v>
      </c>
      <c r="AD139" s="67">
        <v>19702892.789999999</v>
      </c>
      <c r="AE139" s="66"/>
      <c r="AF139" s="43">
        <f t="shared" si="13"/>
        <v>0</v>
      </c>
      <c r="AG139" s="7" t="s">
        <v>176</v>
      </c>
      <c r="AH139" s="6">
        <v>19702892.789999999</v>
      </c>
      <c r="AJ139" s="6">
        <v>105641292.95</v>
      </c>
      <c r="AK139" s="6">
        <v>96938187.620000005</v>
      </c>
      <c r="AL139" s="6">
        <v>28405998.120000001</v>
      </c>
      <c r="AN139" s="43">
        <f t="shared" si="14"/>
        <v>0</v>
      </c>
      <c r="AO139" s="7" t="s">
        <v>176</v>
      </c>
      <c r="AP139" s="5">
        <v>28405998.120000001</v>
      </c>
      <c r="AR139" s="6">
        <v>110286773.87</v>
      </c>
      <c r="AS139" s="6">
        <v>108112977.93000001</v>
      </c>
      <c r="AT139" s="6">
        <v>30579794.059999999</v>
      </c>
      <c r="AV139" s="43">
        <f t="shared" si="16"/>
        <v>0</v>
      </c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</row>
    <row r="140" spans="1:72" x14ac:dyDescent="0.2">
      <c r="A140" s="46" t="s">
        <v>186</v>
      </c>
      <c r="B140" s="48">
        <v>0</v>
      </c>
      <c r="D140" s="48">
        <v>265144172.47999999</v>
      </c>
      <c r="E140" s="52">
        <v>221642994.19</v>
      </c>
      <c r="F140" s="48">
        <v>43501178.289999999</v>
      </c>
      <c r="I140" s="47" t="s">
        <v>177</v>
      </c>
      <c r="J140" s="47">
        <v>0</v>
      </c>
      <c r="K140" s="47"/>
      <c r="L140" s="47">
        <v>70169465.069999993</v>
      </c>
      <c r="M140" s="47">
        <v>41978883.829999998</v>
      </c>
      <c r="N140" s="47">
        <v>28190581.239999998</v>
      </c>
      <c r="O140" s="47"/>
      <c r="Q140" s="55" t="s">
        <v>177</v>
      </c>
      <c r="R140" s="45">
        <v>28190581.239999998</v>
      </c>
      <c r="T140" s="45">
        <v>85654357.650000006</v>
      </c>
      <c r="U140" s="45">
        <v>73049962.849999994</v>
      </c>
      <c r="V140" s="45">
        <v>40794976.039999999</v>
      </c>
      <c r="X140" s="43">
        <f t="shared" si="12"/>
        <v>0</v>
      </c>
      <c r="Y140" s="65" t="s">
        <v>177</v>
      </c>
      <c r="Z140" s="67">
        <v>40794976.039999999</v>
      </c>
      <c r="AA140" s="66"/>
      <c r="AB140" s="67">
        <v>109320349.76000001</v>
      </c>
      <c r="AC140" s="67">
        <v>106614147.51000001</v>
      </c>
      <c r="AD140" s="67">
        <v>43501178.289999999</v>
      </c>
      <c r="AE140" s="66"/>
      <c r="AF140" s="43">
        <f t="shared" si="13"/>
        <v>0</v>
      </c>
      <c r="AG140" s="7" t="s">
        <v>177</v>
      </c>
      <c r="AH140" s="6">
        <v>43501178.289999999</v>
      </c>
      <c r="AJ140" s="6">
        <v>96938187.620000005</v>
      </c>
      <c r="AK140" s="6">
        <v>92462974.290000007</v>
      </c>
      <c r="AL140" s="6">
        <v>47976391.619999997</v>
      </c>
      <c r="AN140" s="43">
        <f t="shared" si="14"/>
        <v>0</v>
      </c>
      <c r="AO140" s="7" t="s">
        <v>177</v>
      </c>
      <c r="AP140" s="5">
        <v>47976391.619999997</v>
      </c>
      <c r="AR140" s="6">
        <v>108112977.93000001</v>
      </c>
      <c r="AS140" s="6">
        <v>100822618.04000001</v>
      </c>
      <c r="AT140" s="6">
        <v>55266751.509999998</v>
      </c>
      <c r="AV140" s="43">
        <f t="shared" si="16"/>
        <v>0</v>
      </c>
    </row>
    <row r="141" spans="1:72" x14ac:dyDescent="0.2">
      <c r="A141" s="46" t="s">
        <v>187</v>
      </c>
      <c r="B141" s="48">
        <v>0</v>
      </c>
      <c r="D141" s="48">
        <v>221642994.19</v>
      </c>
      <c r="E141" s="52">
        <v>221642994.19</v>
      </c>
      <c r="F141" s="48">
        <v>0</v>
      </c>
      <c r="I141" s="47" t="s">
        <v>178</v>
      </c>
      <c r="J141" s="47">
        <v>0</v>
      </c>
      <c r="K141" s="47"/>
      <c r="L141" s="47">
        <v>41978883.829999998</v>
      </c>
      <c r="M141" s="47">
        <v>41978883.829999998</v>
      </c>
      <c r="N141" s="47">
        <v>0</v>
      </c>
      <c r="O141" s="47"/>
      <c r="Q141" s="55" t="s">
        <v>179</v>
      </c>
      <c r="R141" s="45">
        <v>0</v>
      </c>
      <c r="T141" s="45">
        <v>73049962.849999994</v>
      </c>
      <c r="U141" s="45">
        <v>73049962.849999994</v>
      </c>
      <c r="V141" s="45">
        <v>0</v>
      </c>
      <c r="X141" s="43">
        <f t="shared" si="12"/>
        <v>0</v>
      </c>
      <c r="Y141" s="65" t="s">
        <v>179</v>
      </c>
      <c r="Z141" s="67">
        <v>0</v>
      </c>
      <c r="AA141" s="66"/>
      <c r="AB141" s="67">
        <v>106614147.51000001</v>
      </c>
      <c r="AC141" s="67">
        <v>106614147.51000001</v>
      </c>
      <c r="AD141" s="67">
        <v>0</v>
      </c>
      <c r="AE141" s="66"/>
      <c r="AF141" s="43">
        <f t="shared" si="13"/>
        <v>0</v>
      </c>
      <c r="AG141" s="7" t="s">
        <v>178</v>
      </c>
      <c r="AH141" s="8">
        <v>0</v>
      </c>
      <c r="AI141" s="68"/>
      <c r="AJ141" s="8">
        <v>92462974.290000007</v>
      </c>
      <c r="AK141" s="8">
        <v>92462974.290000007</v>
      </c>
      <c r="AL141" s="8">
        <v>0</v>
      </c>
      <c r="AM141" s="68"/>
      <c r="AN141" s="43">
        <f t="shared" si="14"/>
        <v>0</v>
      </c>
      <c r="AO141" s="7" t="s">
        <v>178</v>
      </c>
      <c r="AP141" s="5">
        <v>0</v>
      </c>
      <c r="AR141" s="6">
        <v>100822618.04000001</v>
      </c>
      <c r="AS141" s="6">
        <v>100822618.04000001</v>
      </c>
      <c r="AT141" s="6">
        <v>0</v>
      </c>
      <c r="AV141" s="43">
        <f t="shared" si="16"/>
        <v>0</v>
      </c>
    </row>
    <row r="142" spans="1:72" x14ac:dyDescent="0.2">
      <c r="A142" s="46" t="s">
        <v>188</v>
      </c>
      <c r="B142" s="48">
        <v>0</v>
      </c>
      <c r="D142" s="48">
        <v>221642994.19</v>
      </c>
      <c r="F142" s="48">
        <v>221642994.19</v>
      </c>
      <c r="I142" s="47" t="s">
        <v>180</v>
      </c>
      <c r="J142" s="69">
        <v>0</v>
      </c>
      <c r="K142" s="69"/>
      <c r="L142" s="69">
        <v>41978883.829999998</v>
      </c>
      <c r="M142" s="69"/>
      <c r="N142" s="69">
        <v>41978883.829999998</v>
      </c>
      <c r="O142" s="69"/>
      <c r="Q142" s="55" t="s">
        <v>181</v>
      </c>
      <c r="R142" s="45">
        <v>41978883.829999998</v>
      </c>
      <c r="T142" s="45">
        <v>73049962.849999994</v>
      </c>
      <c r="V142" s="45">
        <v>115028846.68000001</v>
      </c>
      <c r="X142" s="43">
        <f t="shared" si="12"/>
        <v>0</v>
      </c>
      <c r="Y142" s="65" t="s">
        <v>181</v>
      </c>
      <c r="Z142" s="70">
        <v>115028846.68000001</v>
      </c>
      <c r="AA142" s="71"/>
      <c r="AB142" s="70">
        <v>106614147.51000001</v>
      </c>
      <c r="AC142" s="70"/>
      <c r="AD142" s="70">
        <v>221642994.19</v>
      </c>
      <c r="AE142" s="71"/>
      <c r="AF142" s="43">
        <f t="shared" si="13"/>
        <v>0</v>
      </c>
      <c r="AG142" s="7" t="s">
        <v>180</v>
      </c>
      <c r="AH142" s="10">
        <v>221642994.19</v>
      </c>
      <c r="AI142" s="72"/>
      <c r="AJ142" s="10">
        <v>92462974.290000007</v>
      </c>
      <c r="AK142" s="72"/>
      <c r="AL142" s="10">
        <v>314105968.48000002</v>
      </c>
      <c r="AM142" s="72"/>
      <c r="AN142" s="43">
        <f t="shared" si="14"/>
        <v>0</v>
      </c>
      <c r="AO142" s="7" t="s">
        <v>180</v>
      </c>
      <c r="AP142" s="11">
        <v>314105968.48000002</v>
      </c>
      <c r="AQ142" s="72"/>
      <c r="AR142" s="10">
        <v>100822618.04000001</v>
      </c>
      <c r="AS142" s="72"/>
      <c r="AT142" s="10">
        <v>414928586.51999998</v>
      </c>
      <c r="AU142" s="72"/>
      <c r="AV142" s="43">
        <f t="shared" si="16"/>
        <v>0</v>
      </c>
    </row>
    <row r="143" spans="1:72" x14ac:dyDescent="0.2">
      <c r="R143" s="73">
        <f>SUM(R9:R142)</f>
        <v>3892303977.4799995</v>
      </c>
      <c r="T143" s="74">
        <f>SUM(T9:T142)</f>
        <v>3810938384.2800012</v>
      </c>
      <c r="V143" s="75">
        <f>SUM(V9:V142)</f>
        <v>4047744904.0799999</v>
      </c>
      <c r="Y143" s="76"/>
      <c r="AG143" s="7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7"/>
      <c r="AP143" s="4">
        <f>SUM(AP9:AP142)</f>
        <v>4339612469.0900002</v>
      </c>
      <c r="AR143" s="4">
        <f>SUM(AR9:AR142)</f>
        <v>5019865928.1099997</v>
      </c>
      <c r="AT143" s="4">
        <f>SUM(AT9:AT142)</f>
        <v>4434937423.1399994</v>
      </c>
    </row>
    <row r="144" spans="1:72" x14ac:dyDescent="0.2">
      <c r="A144" s="77"/>
      <c r="B144" s="78"/>
      <c r="C144" s="78"/>
      <c r="D144" s="78"/>
      <c r="E144" s="79"/>
      <c r="F144" s="78"/>
      <c r="G144" s="78"/>
      <c r="S144" s="74">
        <f>SUM(S9:S142)</f>
        <v>3892303977.4799995</v>
      </c>
      <c r="U144" s="74">
        <f>SUM(U9:U142)</f>
        <v>3809938384.2800002</v>
      </c>
      <c r="W144" s="74">
        <f>SUM(W9:W142)</f>
        <v>4047744904.0800009</v>
      </c>
      <c r="Y144" s="76"/>
      <c r="Z144" s="80">
        <f>SUM(Z13:Z142)</f>
        <v>3827739876.6900001</v>
      </c>
      <c r="AA144" s="66"/>
      <c r="AB144" s="80">
        <f>SUM(AB13:AB142)</f>
        <v>924842312.95000005</v>
      </c>
      <c r="AC144" s="66"/>
      <c r="AD144" s="80">
        <f>SUM(AD13:AD142)</f>
        <v>3943097298.1700006</v>
      </c>
      <c r="AE144" s="66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4">
        <f>SUM(AQ9:AQ142)</f>
        <v>4340107126.0100002</v>
      </c>
      <c r="AS144" s="4">
        <f>SUM(AS9:AS142)</f>
        <v>5019865928.1099997</v>
      </c>
      <c r="AU144" s="4">
        <f>SUM(AU9:AU142)</f>
        <v>4435432080.0600004</v>
      </c>
    </row>
    <row r="145" spans="1:72" x14ac:dyDescent="0.2">
      <c r="A145" s="53"/>
      <c r="B145" s="42">
        <f>SUM(B8:B144)</f>
        <v>1632583225.1099999</v>
      </c>
      <c r="C145" s="81">
        <f>SUM(C8:C144)</f>
        <v>1632583225.1099999</v>
      </c>
      <c r="D145" s="42">
        <f>SUM(D8:D144)</f>
        <v>15049713508.639997</v>
      </c>
      <c r="E145" s="42">
        <f>SUM(E8:E144)</f>
        <v>15049713508.640003</v>
      </c>
      <c r="F145" s="42">
        <f>SUM(F9:F144)</f>
        <v>4166189525.9000001</v>
      </c>
      <c r="G145" s="42">
        <f>SUM(G8:G144)</f>
        <v>4166189525.8999996</v>
      </c>
      <c r="J145" s="82">
        <f>SUM(J9:J144)</f>
        <v>1632583225.1099999</v>
      </c>
      <c r="K145" s="82">
        <f t="shared" ref="K145:O145" si="17">SUM(K9:K144)</f>
        <v>1633183742.2299998</v>
      </c>
      <c r="L145" s="82">
        <f t="shared" si="17"/>
        <v>4277070764.0199995</v>
      </c>
      <c r="M145" s="82">
        <f t="shared" si="17"/>
        <v>4276470246.8999996</v>
      </c>
      <c r="N145" s="82">
        <f t="shared" si="17"/>
        <v>3892303977.4799995</v>
      </c>
      <c r="O145" s="82">
        <f t="shared" si="17"/>
        <v>3892303977.4799995</v>
      </c>
      <c r="Y145" s="7"/>
      <c r="Z145" s="67"/>
      <c r="AA145" s="80">
        <f>SUM(AA13:AA142)</f>
        <v>4047744904.0800009</v>
      </c>
      <c r="AB145" s="67"/>
      <c r="AC145" s="80">
        <f>SUM(AC13:AC142)</f>
        <v>927929513.28999996</v>
      </c>
      <c r="AD145" s="67"/>
      <c r="AE145" s="80">
        <f>SUM(AE13:AE142)</f>
        <v>4166189525.8999996</v>
      </c>
      <c r="AH145" s="73"/>
      <c r="AI145" s="12"/>
      <c r="AJ145" s="73"/>
      <c r="AK145" s="12"/>
      <c r="AL145" s="73"/>
      <c r="AM145" s="12"/>
    </row>
    <row r="146" spans="1:72" x14ac:dyDescent="0.2">
      <c r="W146" s="68"/>
      <c r="X146" s="83"/>
      <c r="Y146" s="13"/>
      <c r="Z146" s="8"/>
      <c r="AA146" s="68"/>
      <c r="AB146" s="8"/>
      <c r="AC146" s="8"/>
      <c r="AD146" s="8"/>
      <c r="AE146" s="68"/>
      <c r="AF146" s="83"/>
      <c r="AG146" s="84"/>
    </row>
    <row r="147" spans="1:72" x14ac:dyDescent="0.2">
      <c r="W147" s="68"/>
      <c r="X147" s="83"/>
      <c r="Y147" s="13"/>
      <c r="Z147" s="8"/>
      <c r="AA147" s="68"/>
      <c r="AB147" s="8"/>
      <c r="AC147" s="68"/>
      <c r="AD147" s="8"/>
      <c r="AE147" s="68"/>
      <c r="AF147" s="83"/>
      <c r="AG147" s="84"/>
    </row>
    <row r="148" spans="1:72" x14ac:dyDescent="0.2">
      <c r="W148" s="68"/>
      <c r="X148" s="83"/>
      <c r="Y148" s="13"/>
      <c r="Z148" s="14"/>
      <c r="AA148" s="68"/>
      <c r="AB148" s="14"/>
      <c r="AC148" s="68"/>
      <c r="AD148" s="14"/>
      <c r="AE148" s="68"/>
      <c r="AF148" s="83"/>
      <c r="AG148" s="84"/>
    </row>
    <row r="149" spans="1:72" s="72" customFormat="1" x14ac:dyDescent="0.2">
      <c r="A149" s="40"/>
      <c r="B149" s="41"/>
      <c r="C149" s="41"/>
      <c r="D149" s="41"/>
      <c r="E149" s="42"/>
      <c r="F149" s="41"/>
      <c r="G149" s="41"/>
      <c r="H149" s="85"/>
      <c r="I149" s="44"/>
      <c r="J149" s="44"/>
      <c r="K149" s="44"/>
      <c r="L149" s="44"/>
      <c r="M149" s="44"/>
      <c r="N149" s="44"/>
      <c r="O149" s="44"/>
      <c r="P149" s="43"/>
      <c r="Q149" s="53"/>
      <c r="R149" s="45"/>
      <c r="S149" s="54"/>
      <c r="T149" s="45"/>
      <c r="U149" s="45"/>
      <c r="V149" s="45"/>
      <c r="W149" s="68"/>
      <c r="X149" s="83"/>
      <c r="Y149" s="84"/>
      <c r="Z149" s="14"/>
      <c r="AA149" s="14"/>
      <c r="AB149" s="14"/>
      <c r="AC149" s="14"/>
      <c r="AD149" s="14"/>
      <c r="AE149" s="14"/>
      <c r="AF149" s="83"/>
      <c r="AG149" s="84"/>
      <c r="AH149" s="45"/>
      <c r="AI149" s="45"/>
      <c r="AJ149" s="45"/>
      <c r="AK149" s="45"/>
      <c r="AL149" s="45"/>
      <c r="AM149" s="45"/>
      <c r="AN149" s="43"/>
      <c r="AO149" s="40"/>
      <c r="AP149" s="45"/>
      <c r="AQ149" s="45"/>
      <c r="AR149" s="45"/>
      <c r="AS149" s="45"/>
      <c r="AT149" s="45"/>
      <c r="AU149" s="45"/>
      <c r="AV149" s="43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</row>
    <row r="150" spans="1:72" x14ac:dyDescent="0.2">
      <c r="W150" s="68"/>
      <c r="X150" s="83"/>
      <c r="Y150" s="84"/>
      <c r="Z150" s="86"/>
      <c r="AA150" s="14"/>
      <c r="AB150" s="86"/>
      <c r="AC150" s="14"/>
      <c r="AD150" s="86"/>
      <c r="AE150" s="14"/>
      <c r="AF150" s="83"/>
      <c r="AG150" s="84"/>
    </row>
    <row r="151" spans="1:72" x14ac:dyDescent="0.2">
      <c r="W151" s="68"/>
      <c r="X151" s="83"/>
      <c r="Y151" s="84"/>
      <c r="Z151" s="68"/>
      <c r="AA151" s="68"/>
      <c r="AB151" s="68"/>
      <c r="AC151" s="68"/>
      <c r="AD151" s="68"/>
      <c r="AE151" s="68"/>
      <c r="AF151" s="83"/>
      <c r="AG151" s="84"/>
      <c r="AN151" s="85"/>
      <c r="AV151" s="85"/>
      <c r="AW151" s="72"/>
      <c r="AX151" s="72"/>
      <c r="AY151" s="72"/>
      <c r="AZ151" s="72"/>
      <c r="BA151" s="72"/>
      <c r="BB151" s="72"/>
      <c r="BC151" s="72"/>
      <c r="BD151" s="72"/>
      <c r="BE151" s="72"/>
      <c r="BF151" s="72"/>
      <c r="BG151" s="72"/>
      <c r="BH151" s="72"/>
      <c r="BI151" s="72"/>
      <c r="BJ151" s="72"/>
      <c r="BK151" s="72"/>
      <c r="BL151" s="72"/>
      <c r="BM151" s="72"/>
      <c r="BN151" s="72"/>
      <c r="BO151" s="72"/>
      <c r="BP151" s="72"/>
      <c r="BQ151" s="72"/>
      <c r="BR151" s="72"/>
      <c r="BS151" s="72"/>
      <c r="BT151" s="72"/>
    </row>
    <row r="152" spans="1:72" x14ac:dyDescent="0.2">
      <c r="W152" s="68"/>
      <c r="X152" s="83"/>
      <c r="Y152" s="84"/>
      <c r="Z152" s="68"/>
      <c r="AA152" s="68"/>
      <c r="AB152" s="68"/>
      <c r="AC152" s="68"/>
      <c r="AD152" s="68"/>
      <c r="AE152" s="68"/>
      <c r="AF152" s="83"/>
      <c r="AG152" s="84"/>
    </row>
    <row r="153" spans="1:72" x14ac:dyDescent="0.2">
      <c r="P153" s="85"/>
      <c r="W153" s="68"/>
      <c r="X153" s="83"/>
      <c r="Y153" s="84"/>
      <c r="Z153" s="68"/>
      <c r="AA153" s="68"/>
      <c r="AB153" s="68"/>
      <c r="AC153" s="68"/>
      <c r="AD153" s="68"/>
      <c r="AE153" s="68"/>
      <c r="AF153" s="83"/>
      <c r="AG153" s="84"/>
    </row>
    <row r="154" spans="1:72" x14ac:dyDescent="0.2">
      <c r="W154" s="68"/>
      <c r="X154" s="83"/>
      <c r="Y154" s="84"/>
      <c r="Z154" s="68"/>
      <c r="AA154" s="68"/>
      <c r="AB154" s="68"/>
      <c r="AC154" s="68"/>
      <c r="AD154" s="68"/>
      <c r="AE154" s="68"/>
      <c r="AF154" s="83"/>
      <c r="AG154" s="84"/>
    </row>
    <row r="155" spans="1:72" x14ac:dyDescent="0.2">
      <c r="W155" s="68"/>
      <c r="X155" s="83"/>
      <c r="Y155" s="84"/>
      <c r="Z155" s="68"/>
      <c r="AA155" s="68"/>
      <c r="AB155" s="68"/>
      <c r="AC155" s="68"/>
      <c r="AD155" s="68"/>
      <c r="AE155" s="68"/>
      <c r="AF155" s="83"/>
      <c r="AG155" s="84"/>
    </row>
    <row r="156" spans="1:72" x14ac:dyDescent="0.2">
      <c r="B156" s="45"/>
      <c r="C156" s="45"/>
      <c r="D156" s="45"/>
      <c r="E156" s="54"/>
      <c r="F156" s="45"/>
      <c r="G156" s="45"/>
      <c r="W156" s="68"/>
      <c r="X156" s="83"/>
      <c r="Y156" s="84"/>
      <c r="Z156" s="68"/>
      <c r="AA156" s="68"/>
      <c r="AB156" s="68"/>
      <c r="AC156" s="68"/>
      <c r="AD156" s="68"/>
      <c r="AE156" s="68"/>
      <c r="AF156" s="83"/>
      <c r="AG156" s="84"/>
    </row>
    <row r="157" spans="1:72" x14ac:dyDescent="0.2">
      <c r="B157" s="45"/>
      <c r="C157" s="45"/>
      <c r="D157" s="45"/>
      <c r="E157" s="54"/>
      <c r="F157" s="45"/>
      <c r="G157" s="45"/>
      <c r="W157" s="68"/>
      <c r="X157" s="83"/>
      <c r="Y157" s="84"/>
      <c r="Z157" s="68"/>
      <c r="AA157" s="68"/>
      <c r="AB157" s="68"/>
      <c r="AC157" s="68"/>
      <c r="AD157" s="68"/>
      <c r="AE157" s="68"/>
      <c r="AF157" s="83"/>
      <c r="AG157" s="84"/>
    </row>
    <row r="158" spans="1:72" x14ac:dyDescent="0.2">
      <c r="B158" s="45"/>
      <c r="C158" s="45"/>
      <c r="D158" s="45"/>
      <c r="E158" s="54"/>
      <c r="F158" s="45"/>
      <c r="G158" s="45"/>
      <c r="W158" s="68"/>
      <c r="X158" s="83"/>
      <c r="Y158" s="84"/>
      <c r="Z158" s="68"/>
      <c r="AA158" s="68"/>
      <c r="AB158" s="68"/>
      <c r="AC158" s="68"/>
      <c r="AD158" s="68"/>
      <c r="AE158" s="68"/>
      <c r="AF158" s="83"/>
      <c r="AG158" s="84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B123"/>
  <sheetViews>
    <sheetView tabSelected="1" zoomScale="80" zoomScaleNormal="80" workbookViewId="0">
      <pane xSplit="1" ySplit="7" topLeftCell="O8" activePane="bottomRight" state="frozen"/>
      <selection pane="topRight" activeCell="B1" sqref="B1"/>
      <selection pane="bottomLeft" activeCell="A8" sqref="A8"/>
      <selection pane="bottomRight" activeCell="O7" sqref="O7"/>
    </sheetView>
  </sheetViews>
  <sheetFormatPr baseColWidth="10" defaultRowHeight="15" x14ac:dyDescent="0.25"/>
  <cols>
    <col min="1" max="1" width="51.85546875" style="16" customWidth="1"/>
    <col min="2" max="2" width="17.85546875" style="16" customWidth="1"/>
    <col min="3" max="3" width="15.85546875" customWidth="1"/>
    <col min="4" max="4" width="19.140625" customWidth="1"/>
    <col min="5" max="5" width="18.7109375" customWidth="1"/>
    <col min="6" max="7" width="19.42578125" customWidth="1"/>
    <col min="8" max="8" width="17.7109375" customWidth="1"/>
    <col min="9" max="9" width="19.85546875" style="1" customWidth="1"/>
    <col min="10" max="10" width="18.7109375" style="1" customWidth="1"/>
    <col min="11" max="13" width="18.140625" style="1" customWidth="1"/>
    <col min="14" max="14" width="17.28515625" style="1" customWidth="1"/>
    <col min="15" max="15" width="17.42578125" style="1" customWidth="1"/>
    <col min="16" max="16" width="17.7109375" style="1" customWidth="1"/>
    <col min="17" max="17" width="17.5703125" style="1" customWidth="1"/>
    <col min="18" max="18" width="18" style="1" customWidth="1"/>
    <col min="19" max="20" width="18" customWidth="1"/>
    <col min="21" max="21" width="18.28515625" customWidth="1"/>
    <col min="22" max="22" width="18.85546875" customWidth="1"/>
    <col min="23" max="23" width="19.85546875" customWidth="1"/>
    <col min="24" max="24" width="18.42578125" customWidth="1"/>
    <col min="26" max="26" width="16" customWidth="1"/>
    <col min="28" max="28" width="15" bestFit="1" customWidth="1"/>
  </cols>
  <sheetData>
    <row r="2" spans="1:28" ht="15" customHeight="1" x14ac:dyDescent="0.25">
      <c r="A2" s="15" t="s">
        <v>0</v>
      </c>
      <c r="B2" s="15"/>
    </row>
    <row r="3" spans="1:28" x14ac:dyDescent="0.25">
      <c r="A3" s="15" t="s">
        <v>1</v>
      </c>
      <c r="B3" s="15" t="s">
        <v>246</v>
      </c>
    </row>
    <row r="4" spans="1:28" ht="15.75" thickBot="1" x14ac:dyDescent="0.3">
      <c r="A4" s="15" t="s">
        <v>189</v>
      </c>
      <c r="B4" s="15"/>
    </row>
    <row r="5" spans="1:28" ht="15.75" thickBot="1" x14ac:dyDescent="0.3">
      <c r="A5" s="15" t="s">
        <v>3</v>
      </c>
      <c r="B5" s="15"/>
      <c r="M5" s="264" t="s">
        <v>274</v>
      </c>
      <c r="N5" s="265"/>
      <c r="O5" s="265"/>
      <c r="P5" s="265"/>
      <c r="Q5" s="265"/>
      <c r="R5" s="265"/>
      <c r="S5" s="265"/>
      <c r="T5" s="265"/>
      <c r="U5" s="265"/>
      <c r="V5" s="265"/>
      <c r="W5" s="265"/>
      <c r="X5" s="266"/>
    </row>
    <row r="6" spans="1:28" ht="15.75" x14ac:dyDescent="0.25">
      <c r="A6" s="144" t="s">
        <v>190</v>
      </c>
      <c r="B6" s="104" t="s">
        <v>191</v>
      </c>
      <c r="C6" s="104" t="s">
        <v>192</v>
      </c>
      <c r="D6" s="27" t="s">
        <v>232</v>
      </c>
      <c r="E6" s="104" t="s">
        <v>239</v>
      </c>
      <c r="F6" s="27" t="s">
        <v>244</v>
      </c>
      <c r="G6" s="111" t="s">
        <v>248</v>
      </c>
      <c r="H6" s="27" t="s">
        <v>254</v>
      </c>
      <c r="I6" s="228" t="s">
        <v>251</v>
      </c>
      <c r="J6" s="229" t="s">
        <v>257</v>
      </c>
      <c r="K6" s="230" t="s">
        <v>260</v>
      </c>
      <c r="L6" s="230" t="s">
        <v>273</v>
      </c>
      <c r="M6" s="228" t="s">
        <v>255</v>
      </c>
      <c r="N6" s="229" t="s">
        <v>255</v>
      </c>
      <c r="O6" s="228" t="s">
        <v>255</v>
      </c>
      <c r="P6" s="229" t="s">
        <v>2</v>
      </c>
      <c r="Q6" s="230" t="s">
        <v>255</v>
      </c>
      <c r="R6" s="228" t="s">
        <v>256</v>
      </c>
      <c r="S6" s="228" t="s">
        <v>255</v>
      </c>
      <c r="T6" s="229" t="s">
        <v>255</v>
      </c>
      <c r="U6" s="228" t="s">
        <v>255</v>
      </c>
      <c r="V6" s="229" t="s">
        <v>2</v>
      </c>
      <c r="W6" s="230" t="s">
        <v>255</v>
      </c>
      <c r="X6" s="228" t="s">
        <v>256</v>
      </c>
    </row>
    <row r="7" spans="1:28" ht="15.75" thickBot="1" x14ac:dyDescent="0.3">
      <c r="A7" s="141"/>
      <c r="B7" s="123"/>
      <c r="C7" s="123"/>
      <c r="D7" s="145"/>
      <c r="E7" s="105"/>
      <c r="F7" s="29"/>
      <c r="G7" s="113"/>
      <c r="H7" s="146"/>
      <c r="I7" s="116"/>
      <c r="J7" s="147"/>
      <c r="K7" s="158"/>
      <c r="L7" s="158"/>
      <c r="M7" s="249" t="s">
        <v>261</v>
      </c>
      <c r="N7" s="250" t="s">
        <v>262</v>
      </c>
      <c r="O7" s="249" t="s">
        <v>263</v>
      </c>
      <c r="P7" s="250" t="s">
        <v>264</v>
      </c>
      <c r="Q7" s="251" t="s">
        <v>265</v>
      </c>
      <c r="R7" s="249" t="s">
        <v>266</v>
      </c>
      <c r="S7" s="249" t="s">
        <v>267</v>
      </c>
      <c r="T7" s="250" t="s">
        <v>268</v>
      </c>
      <c r="U7" s="249" t="s">
        <v>270</v>
      </c>
      <c r="V7" s="250" t="s">
        <v>271</v>
      </c>
      <c r="W7" s="251" t="s">
        <v>272</v>
      </c>
      <c r="X7" s="249" t="s">
        <v>269</v>
      </c>
      <c r="AA7" s="196"/>
      <c r="AB7" s="196"/>
    </row>
    <row r="8" spans="1:28" x14ac:dyDescent="0.25">
      <c r="A8" s="20" t="s">
        <v>193</v>
      </c>
      <c r="B8" s="17"/>
      <c r="C8" s="17"/>
      <c r="D8" s="17"/>
      <c r="F8" s="106"/>
      <c r="G8" s="106"/>
      <c r="H8" s="106"/>
      <c r="I8" s="118"/>
      <c r="J8" s="118"/>
      <c r="K8" s="134"/>
      <c r="L8" s="134"/>
      <c r="M8" s="118"/>
      <c r="N8" s="9"/>
      <c r="O8" s="118"/>
      <c r="P8" s="9"/>
      <c r="Q8" s="201"/>
      <c r="R8" s="199"/>
      <c r="S8" s="199"/>
      <c r="T8" s="172"/>
      <c r="U8" s="199"/>
      <c r="V8" s="172"/>
      <c r="W8" s="201"/>
      <c r="X8" s="118"/>
    </row>
    <row r="9" spans="1:28" x14ac:dyDescent="0.25">
      <c r="A9" s="18" t="s">
        <v>67</v>
      </c>
      <c r="B9" s="19">
        <v>57300</v>
      </c>
      <c r="C9" s="19">
        <v>236100</v>
      </c>
      <c r="D9" s="19">
        <v>113572.44</v>
      </c>
      <c r="E9" s="28">
        <v>43300</v>
      </c>
      <c r="F9" s="107">
        <v>42788.41</v>
      </c>
      <c r="G9" s="107">
        <v>236101</v>
      </c>
      <c r="H9" s="107">
        <v>234919.52</v>
      </c>
      <c r="I9" s="110">
        <v>210121.01</v>
      </c>
      <c r="J9" s="110">
        <v>106961.07</v>
      </c>
      <c r="K9" s="119">
        <v>46630</v>
      </c>
      <c r="L9" s="119">
        <v>61032.32</v>
      </c>
      <c r="M9" s="191">
        <v>328431.2</v>
      </c>
      <c r="N9" s="192">
        <v>290850.2</v>
      </c>
      <c r="O9" s="110">
        <v>336284.73</v>
      </c>
      <c r="P9" s="120">
        <v>344484.73</v>
      </c>
      <c r="Q9" s="193">
        <v>346211.73</v>
      </c>
      <c r="R9" s="191">
        <v>360291.46</v>
      </c>
      <c r="S9" s="191">
        <v>362729.56</v>
      </c>
      <c r="T9" s="192">
        <v>362307.71</v>
      </c>
      <c r="U9" s="191">
        <v>208903.18</v>
      </c>
      <c r="V9" s="192">
        <v>66016.2</v>
      </c>
      <c r="W9" s="193">
        <v>1011213.4600000001</v>
      </c>
      <c r="X9" s="110"/>
      <c r="Z9" s="37"/>
      <c r="AB9" s="37"/>
    </row>
    <row r="10" spans="1:28" x14ac:dyDescent="0.25">
      <c r="A10" s="18" t="s">
        <v>68</v>
      </c>
      <c r="B10" s="19">
        <v>47593134</v>
      </c>
      <c r="C10" s="19">
        <v>59867934.270000003</v>
      </c>
      <c r="D10" s="19">
        <v>60666862.5</v>
      </c>
      <c r="E10" s="28">
        <v>76996874.459999993</v>
      </c>
      <c r="F10" s="107">
        <v>202866162.68000001</v>
      </c>
      <c r="G10" s="107">
        <v>58634119.340000004</v>
      </c>
      <c r="H10" s="107">
        <v>152559841.69</v>
      </c>
      <c r="I10" s="110">
        <v>52564974.640000001</v>
      </c>
      <c r="J10" s="110">
        <v>119025495.77</v>
      </c>
      <c r="K10" s="119">
        <v>112994732.59</v>
      </c>
      <c r="L10" s="119">
        <v>101017162.94</v>
      </c>
      <c r="M10" s="191">
        <v>131550474.25</v>
      </c>
      <c r="N10" s="192">
        <v>146595971.24000001</v>
      </c>
      <c r="O10" s="191">
        <v>113852938.46000001</v>
      </c>
      <c r="P10" s="192">
        <v>126129905.74000001</v>
      </c>
      <c r="Q10" s="193">
        <v>169256080.62</v>
      </c>
      <c r="R10" s="191">
        <v>166222070.30000001</v>
      </c>
      <c r="S10" s="191">
        <v>138762744.16</v>
      </c>
      <c r="T10" s="192">
        <v>130116522.51000001</v>
      </c>
      <c r="U10" s="191">
        <v>116439569.33</v>
      </c>
      <c r="V10" s="192">
        <v>187850267.65000001</v>
      </c>
      <c r="W10" s="193">
        <v>83709259.379999995</v>
      </c>
      <c r="X10" s="191"/>
      <c r="Z10" s="37"/>
      <c r="AB10" s="37"/>
    </row>
    <row r="11" spans="1:28" x14ac:dyDescent="0.25">
      <c r="A11" s="18" t="s">
        <v>69</v>
      </c>
      <c r="B11" s="19">
        <v>4434317</v>
      </c>
      <c r="C11" s="19">
        <v>4362999.3499999996</v>
      </c>
      <c r="D11" s="19">
        <v>4278025.2699999996</v>
      </c>
      <c r="E11" s="28">
        <v>4406116.9800000004</v>
      </c>
      <c r="F11" s="107">
        <v>4650230.76</v>
      </c>
      <c r="G11" s="107">
        <v>4785239.84</v>
      </c>
      <c r="H11" s="107">
        <v>4943117.2300000004</v>
      </c>
      <c r="I11" s="110">
        <v>5085627.91</v>
      </c>
      <c r="J11" s="110">
        <v>5240500.99</v>
      </c>
      <c r="K11" s="119">
        <v>5469863.2199999997</v>
      </c>
      <c r="L11" s="119">
        <v>5742485.9299999997</v>
      </c>
      <c r="M11" s="191">
        <v>74774350.620000005</v>
      </c>
      <c r="N11" s="192">
        <v>152807767.87</v>
      </c>
      <c r="O11" s="191">
        <v>150833665.00999999</v>
      </c>
      <c r="P11" s="192">
        <v>148369358.15000001</v>
      </c>
      <c r="Q11" s="193">
        <v>110894967.99000001</v>
      </c>
      <c r="R11" s="191">
        <v>105908337.93000001</v>
      </c>
      <c r="S11" s="191">
        <v>140122679.11000001</v>
      </c>
      <c r="T11" s="192">
        <v>113436771.78</v>
      </c>
      <c r="U11" s="191">
        <v>132553662.85000001</v>
      </c>
      <c r="V11" s="192">
        <v>5963829.5300000003</v>
      </c>
      <c r="W11" s="193">
        <v>110363985.92</v>
      </c>
      <c r="X11" s="110"/>
      <c r="Z11" s="37"/>
    </row>
    <row r="12" spans="1:28" ht="26.25" x14ac:dyDescent="0.25">
      <c r="A12" s="18" t="s">
        <v>194</v>
      </c>
      <c r="B12" s="19">
        <v>43895</v>
      </c>
      <c r="C12" s="19">
        <v>45755</v>
      </c>
      <c r="D12" s="19">
        <v>137429.03</v>
      </c>
      <c r="E12" s="28">
        <v>172769.03</v>
      </c>
      <c r="F12" s="107">
        <v>172769.03</v>
      </c>
      <c r="G12" s="107">
        <v>172769.03</v>
      </c>
      <c r="H12" s="107">
        <v>182769.03</v>
      </c>
      <c r="I12" s="110">
        <v>182769.03</v>
      </c>
      <c r="J12" s="110">
        <v>253108.23</v>
      </c>
      <c r="K12" s="119">
        <v>1968384.01</v>
      </c>
      <c r="L12" s="119">
        <v>2002538.01</v>
      </c>
      <c r="M12" s="191">
        <v>2002538.01</v>
      </c>
      <c r="N12" s="191">
        <v>2002538.01</v>
      </c>
      <c r="O12" s="191">
        <v>2002538.01</v>
      </c>
      <c r="P12" s="191">
        <v>2002538.01</v>
      </c>
      <c r="Q12" s="193">
        <v>2002538.01</v>
      </c>
      <c r="R12" s="191">
        <v>2002538.01</v>
      </c>
      <c r="S12" s="191">
        <v>2002538.01</v>
      </c>
      <c r="T12" s="192">
        <v>2002538.01</v>
      </c>
      <c r="U12" s="191">
        <v>2002538.01</v>
      </c>
      <c r="V12" s="192">
        <v>2002538.01</v>
      </c>
      <c r="W12" s="193">
        <v>2002538.01</v>
      </c>
      <c r="X12" s="110"/>
      <c r="Z12" s="37"/>
    </row>
    <row r="13" spans="1:28" x14ac:dyDescent="0.25">
      <c r="A13" s="18" t="s">
        <v>73</v>
      </c>
      <c r="B13" s="19">
        <v>29369216.640000001</v>
      </c>
      <c r="C13" s="19">
        <v>36464573.280000001</v>
      </c>
      <c r="D13" s="19">
        <v>5462556.3499999996</v>
      </c>
      <c r="E13" s="28">
        <v>88225821.060000002</v>
      </c>
      <c r="F13" s="107">
        <v>46436714.810000002</v>
      </c>
      <c r="G13" s="107">
        <v>50795294.68</v>
      </c>
      <c r="H13" s="107">
        <v>46522515.369999997</v>
      </c>
      <c r="I13" s="110">
        <v>63956377.659999996</v>
      </c>
      <c r="J13" s="110">
        <v>55269077.780000001</v>
      </c>
      <c r="K13" s="119">
        <v>43505949.410000004</v>
      </c>
      <c r="L13" s="119">
        <v>43505949.109999999</v>
      </c>
      <c r="M13" s="191">
        <v>43505949.109999999</v>
      </c>
      <c r="N13" s="192">
        <v>43505949.109999999</v>
      </c>
      <c r="O13" s="191">
        <v>43505949.109999999</v>
      </c>
      <c r="P13" s="191">
        <v>43505949.109999999</v>
      </c>
      <c r="Q13" s="193">
        <v>43505949.109999999</v>
      </c>
      <c r="R13" s="191">
        <v>43505949.109999999</v>
      </c>
      <c r="S13" s="191">
        <v>43505949.109999999</v>
      </c>
      <c r="T13" s="192">
        <v>43505949.109999999</v>
      </c>
      <c r="U13" s="191">
        <v>44853094.450000003</v>
      </c>
      <c r="V13" s="192">
        <v>43704191.829999998</v>
      </c>
      <c r="W13" s="193">
        <v>43505949.109999999</v>
      </c>
      <c r="X13" s="110"/>
      <c r="Z13" s="37"/>
    </row>
    <row r="14" spans="1:28" x14ac:dyDescent="0.25">
      <c r="A14" s="18" t="s">
        <v>74</v>
      </c>
      <c r="B14" s="19">
        <v>1397729.09</v>
      </c>
      <c r="C14" s="19">
        <v>2855391.91</v>
      </c>
      <c r="D14" s="19">
        <v>3966587.9</v>
      </c>
      <c r="E14" s="28">
        <v>5946705.0099999998</v>
      </c>
      <c r="F14" s="107">
        <v>5015315.25</v>
      </c>
      <c r="G14" s="107">
        <v>12317852.550000001</v>
      </c>
      <c r="H14" s="107">
        <v>7610036.7999999998</v>
      </c>
      <c r="I14" s="110">
        <v>4795573.8</v>
      </c>
      <c r="J14" s="110">
        <v>10021587.16</v>
      </c>
      <c r="K14" s="119">
        <v>9547160.3699999992</v>
      </c>
      <c r="L14" s="119">
        <v>10599327.460000001</v>
      </c>
      <c r="M14" s="191">
        <v>22602188.27</v>
      </c>
      <c r="N14" s="192">
        <v>11669135.92</v>
      </c>
      <c r="O14" s="191">
        <v>6572229.8900000006</v>
      </c>
      <c r="P14" s="192">
        <v>7323783.6699999999</v>
      </c>
      <c r="Q14" s="193">
        <v>6473782.6200000001</v>
      </c>
      <c r="R14" s="191">
        <v>6291563.8900000006</v>
      </c>
      <c r="S14" s="191">
        <f>12483628.85+10000</f>
        <v>12493628.85</v>
      </c>
      <c r="T14" s="192">
        <f>13001121.6+12000</f>
        <v>13013121.6</v>
      </c>
      <c r="U14" s="191">
        <f>18748029.42+12000</f>
        <v>18760029.420000002</v>
      </c>
      <c r="V14" s="192">
        <f>14698682.12+2000</f>
        <v>14700682.119999999</v>
      </c>
      <c r="W14" s="193">
        <f>13189544.2+181000</f>
        <v>13370544.199999999</v>
      </c>
      <c r="X14" s="110"/>
      <c r="Z14" s="37"/>
    </row>
    <row r="15" spans="1:28" x14ac:dyDescent="0.25">
      <c r="A15" s="18" t="s">
        <v>195</v>
      </c>
      <c r="B15" s="19"/>
      <c r="C15" s="19">
        <v>2426818.77</v>
      </c>
      <c r="D15" s="19">
        <v>2751499.23</v>
      </c>
      <c r="E15" s="28">
        <v>605787.25</v>
      </c>
      <c r="F15" s="107">
        <v>667333.66</v>
      </c>
      <c r="G15" s="107">
        <v>1071896.56</v>
      </c>
      <c r="H15" s="107">
        <v>388626.82</v>
      </c>
      <c r="I15" s="110">
        <v>392389.10000000003</v>
      </c>
      <c r="J15" s="110">
        <v>382560.13</v>
      </c>
      <c r="K15" s="119">
        <v>346203.68</v>
      </c>
      <c r="L15" s="119">
        <v>338559.07</v>
      </c>
      <c r="M15" s="191">
        <v>338559.07</v>
      </c>
      <c r="N15" s="191">
        <v>338559.07</v>
      </c>
      <c r="O15" s="191">
        <v>338559.07</v>
      </c>
      <c r="P15" s="191">
        <v>338559.07</v>
      </c>
      <c r="Q15" s="193">
        <v>338559.07</v>
      </c>
      <c r="R15" s="191">
        <v>338559.07</v>
      </c>
      <c r="S15" s="191">
        <v>338559.07</v>
      </c>
      <c r="T15" s="192">
        <v>338559.07</v>
      </c>
      <c r="U15" s="191">
        <v>338559.07</v>
      </c>
      <c r="V15" s="192">
        <v>338559.07</v>
      </c>
      <c r="W15" s="193">
        <v>338559.07</v>
      </c>
      <c r="X15" s="110"/>
      <c r="Z15" s="37"/>
    </row>
    <row r="16" spans="1:28" ht="26.25" x14ac:dyDescent="0.25">
      <c r="A16" s="18" t="s">
        <v>80</v>
      </c>
      <c r="B16" s="19">
        <v>2118432.86</v>
      </c>
      <c r="C16" s="19">
        <v>2114632.86</v>
      </c>
      <c r="D16" s="19">
        <v>2114632.86</v>
      </c>
      <c r="E16" s="28">
        <v>2114632.86</v>
      </c>
      <c r="F16" s="107">
        <v>2114632.86</v>
      </c>
      <c r="G16" s="107">
        <v>2114632.86</v>
      </c>
      <c r="H16" s="107">
        <v>2114632.86</v>
      </c>
      <c r="I16" s="110">
        <v>2114632.86</v>
      </c>
      <c r="J16" s="110">
        <v>2114632.86</v>
      </c>
      <c r="K16" s="119">
        <v>2114632.86</v>
      </c>
      <c r="L16" s="119">
        <v>2114632.86</v>
      </c>
      <c r="M16" s="191">
        <v>2114632.86</v>
      </c>
      <c r="N16" s="191">
        <v>2114632.86</v>
      </c>
      <c r="O16" s="191">
        <v>2114632.86</v>
      </c>
      <c r="P16" s="191">
        <v>2114632.86</v>
      </c>
      <c r="Q16" s="193">
        <v>2114632.86</v>
      </c>
      <c r="R16" s="191">
        <v>2114632.86</v>
      </c>
      <c r="S16" s="191">
        <v>2114632.86</v>
      </c>
      <c r="T16" s="192">
        <v>2114632.86</v>
      </c>
      <c r="U16" s="191">
        <v>2114632.86</v>
      </c>
      <c r="V16" s="192">
        <v>2114632.86</v>
      </c>
      <c r="W16" s="193">
        <v>2114632.86</v>
      </c>
      <c r="X16" s="110"/>
      <c r="Z16" s="37"/>
    </row>
    <row r="17" spans="1:28" ht="26.25" x14ac:dyDescent="0.25">
      <c r="A17" s="18" t="s">
        <v>83</v>
      </c>
      <c r="B17" s="19"/>
      <c r="C17" s="19">
        <v>222801.01</v>
      </c>
      <c r="D17" s="19">
        <v>23465</v>
      </c>
      <c r="E17" s="28">
        <v>0</v>
      </c>
      <c r="F17" s="107">
        <v>140963.20000000001</v>
      </c>
      <c r="G17" s="107">
        <v>841225.97</v>
      </c>
      <c r="H17" s="107">
        <f>2191868.25+5574387.72</f>
        <v>7766255.9699999997</v>
      </c>
      <c r="I17" s="110">
        <v>363735.33</v>
      </c>
      <c r="J17" s="110">
        <v>552138.79</v>
      </c>
      <c r="K17" s="119">
        <v>387079.5</v>
      </c>
      <c r="L17" s="119">
        <v>1753721.83</v>
      </c>
      <c r="M17" s="191">
        <v>1878085.8800000001</v>
      </c>
      <c r="N17" s="191">
        <v>4007454.5300000003</v>
      </c>
      <c r="O17" s="110">
        <v>22021283.530000001</v>
      </c>
      <c r="P17" s="192">
        <v>25941392.32</v>
      </c>
      <c r="Q17" s="193">
        <v>18290015.109999999</v>
      </c>
      <c r="R17" s="191">
        <v>18403074.890000001</v>
      </c>
      <c r="S17" s="191">
        <v>10920099.189999999</v>
      </c>
      <c r="T17" s="192">
        <v>4557647.4000000004</v>
      </c>
      <c r="U17" s="191">
        <v>14545002.77</v>
      </c>
      <c r="V17" s="192">
        <v>54904.56</v>
      </c>
      <c r="W17" s="193">
        <v>54454.559999999998</v>
      </c>
      <c r="X17" s="110"/>
      <c r="Z17" s="37"/>
    </row>
    <row r="18" spans="1:28" x14ac:dyDescent="0.25">
      <c r="A18" s="18" t="s">
        <v>86</v>
      </c>
      <c r="B18" s="19">
        <v>1591344.79</v>
      </c>
      <c r="C18" s="19">
        <v>1979679.66</v>
      </c>
      <c r="D18" s="19">
        <v>1438435.15</v>
      </c>
      <c r="E18" s="28">
        <v>2785493.48</v>
      </c>
      <c r="F18" s="107">
        <v>3409448.06</v>
      </c>
      <c r="G18" s="107">
        <v>3957908.46</v>
      </c>
      <c r="H18" s="107">
        <v>4582960.07</v>
      </c>
      <c r="I18" s="110">
        <v>5367497.01</v>
      </c>
      <c r="J18" s="110">
        <v>6964917.0700000003</v>
      </c>
      <c r="K18" s="119">
        <v>5013312.7700000005</v>
      </c>
      <c r="L18" s="119">
        <v>4561463.08</v>
      </c>
      <c r="M18" s="191">
        <v>4587268.6399999997</v>
      </c>
      <c r="N18" s="192">
        <v>4713008.03</v>
      </c>
      <c r="O18" s="110">
        <v>4726568.79</v>
      </c>
      <c r="P18" s="192">
        <v>4461170.0200000005</v>
      </c>
      <c r="Q18" s="193">
        <v>4245227.41</v>
      </c>
      <c r="R18" s="191">
        <v>4167944.67</v>
      </c>
      <c r="S18" s="191">
        <v>4418555.28</v>
      </c>
      <c r="T18" s="192">
        <v>4074026.45</v>
      </c>
      <c r="U18" s="191">
        <v>4619517.83</v>
      </c>
      <c r="V18" s="192">
        <v>4085726.3000000003</v>
      </c>
      <c r="W18" s="193">
        <v>3511270.62</v>
      </c>
      <c r="X18" s="191"/>
      <c r="Z18" s="37"/>
    </row>
    <row r="19" spans="1:28" ht="15.75" thickBot="1" x14ac:dyDescent="0.3">
      <c r="A19" s="18"/>
      <c r="B19" s="19"/>
      <c r="C19" s="19"/>
      <c r="D19" s="19"/>
      <c r="E19" s="28"/>
      <c r="F19" s="107"/>
      <c r="G19" s="107"/>
      <c r="H19" s="107"/>
      <c r="I19" s="133"/>
      <c r="J19" s="133"/>
      <c r="K19" s="138"/>
      <c r="L19" s="138"/>
      <c r="M19" s="133"/>
      <c r="N19" s="164"/>
      <c r="O19" s="133"/>
      <c r="P19" s="164"/>
      <c r="Q19" s="236"/>
      <c r="R19" s="237"/>
      <c r="S19" s="237"/>
      <c r="T19" s="238"/>
      <c r="U19" s="237"/>
      <c r="V19" s="238"/>
      <c r="W19" s="236"/>
      <c r="X19" s="133"/>
    </row>
    <row r="20" spans="1:28" ht="15.75" thickBot="1" x14ac:dyDescent="0.3">
      <c r="A20" s="21" t="s">
        <v>196</v>
      </c>
      <c r="B20" s="21">
        <v>86605369.38000001</v>
      </c>
      <c r="C20" s="21">
        <v>110576686.11</v>
      </c>
      <c r="D20" s="21">
        <v>80953065.730000004</v>
      </c>
      <c r="E20" s="22">
        <f>SUM(E9:E19)</f>
        <v>181297500.13</v>
      </c>
      <c r="F20" s="108">
        <v>265516358.72</v>
      </c>
      <c r="G20" s="108">
        <f t="shared" ref="G20:I20" si="0">SUM(G9:G19)</f>
        <v>134927040.29000002</v>
      </c>
      <c r="H20" s="108">
        <f t="shared" si="0"/>
        <v>226905675.36000001</v>
      </c>
      <c r="I20" s="107">
        <f t="shared" si="0"/>
        <v>135033698.34999999</v>
      </c>
      <c r="J20" s="107">
        <v>199930979.84999996</v>
      </c>
      <c r="K20" s="190">
        <v>181393948.41000006</v>
      </c>
      <c r="L20" s="190">
        <v>171696872.61000004</v>
      </c>
      <c r="M20" s="107">
        <f t="shared" ref="M20:X20" si="1">SUM(M9:M18)</f>
        <v>283682477.90999997</v>
      </c>
      <c r="N20" s="107">
        <f t="shared" si="1"/>
        <v>368045866.83999997</v>
      </c>
      <c r="O20" s="107">
        <f t="shared" si="1"/>
        <v>346304649.45999998</v>
      </c>
      <c r="P20" s="107">
        <f t="shared" si="1"/>
        <v>360531773.68000001</v>
      </c>
      <c r="Q20" s="239">
        <f t="shared" si="1"/>
        <v>357467964.53000009</v>
      </c>
      <c r="R20" s="239">
        <f t="shared" si="1"/>
        <v>349314962.19000006</v>
      </c>
      <c r="S20" s="239">
        <f t="shared" si="1"/>
        <v>355042115.20000005</v>
      </c>
      <c r="T20" s="239">
        <f t="shared" si="1"/>
        <v>313522076.5</v>
      </c>
      <c r="U20" s="239">
        <f>SUM(U9:U18)</f>
        <v>336435509.76999998</v>
      </c>
      <c r="V20" s="239">
        <f t="shared" si="1"/>
        <v>260881348.13</v>
      </c>
      <c r="W20" s="239">
        <f t="shared" si="1"/>
        <v>259982407.19</v>
      </c>
      <c r="X20" s="107">
        <f t="shared" si="1"/>
        <v>0</v>
      </c>
      <c r="Z20" s="37"/>
      <c r="AB20" s="197"/>
    </row>
    <row r="21" spans="1:28" x14ac:dyDescent="0.25">
      <c r="A21" s="33" t="s">
        <v>197</v>
      </c>
      <c r="B21" s="19"/>
      <c r="C21" s="19"/>
      <c r="D21" s="19"/>
      <c r="E21" s="28"/>
      <c r="F21" s="107"/>
      <c r="G21" s="107"/>
      <c r="H21" s="107"/>
      <c r="I21" s="117"/>
      <c r="J21" s="117"/>
      <c r="K21" s="137"/>
      <c r="L21" s="117"/>
      <c r="M21" s="117"/>
      <c r="N21" s="163"/>
      <c r="O21" s="117"/>
      <c r="P21" s="163"/>
      <c r="Q21" s="240"/>
      <c r="R21" s="241"/>
      <c r="S21" s="241"/>
      <c r="T21" s="242"/>
      <c r="U21" s="241"/>
      <c r="V21" s="242"/>
      <c r="W21" s="240"/>
      <c r="X21" s="117"/>
    </row>
    <row r="22" spans="1:28" x14ac:dyDescent="0.25">
      <c r="A22" s="16" t="s">
        <v>258</v>
      </c>
      <c r="B22" s="19"/>
      <c r="C22" s="19"/>
      <c r="D22" s="19"/>
      <c r="E22" s="28"/>
      <c r="F22" s="107"/>
      <c r="G22" s="107"/>
      <c r="H22" s="107"/>
      <c r="I22" s="118"/>
      <c r="J22" s="118"/>
      <c r="K22" s="134">
        <v>1000000</v>
      </c>
      <c r="L22" s="118">
        <v>1000000</v>
      </c>
      <c r="M22" s="118">
        <v>1000000</v>
      </c>
      <c r="N22" s="118">
        <v>1000000</v>
      </c>
      <c r="O22" s="118">
        <v>1000000</v>
      </c>
      <c r="P22" s="118">
        <v>1000000</v>
      </c>
      <c r="Q22" s="257">
        <v>1000000</v>
      </c>
      <c r="R22" s="175">
        <v>1000000</v>
      </c>
      <c r="S22" s="175">
        <v>1000000</v>
      </c>
      <c r="T22" s="174">
        <v>1000000</v>
      </c>
      <c r="U22" s="175">
        <v>1000000</v>
      </c>
      <c r="V22" s="175">
        <v>1000000</v>
      </c>
      <c r="W22" s="267">
        <v>1000000</v>
      </c>
      <c r="X22" s="194"/>
      <c r="Y22" s="103"/>
    </row>
    <row r="23" spans="1:28" x14ac:dyDescent="0.25">
      <c r="A23" s="18" t="s">
        <v>87</v>
      </c>
      <c r="B23" s="19">
        <v>333237881.19</v>
      </c>
      <c r="C23" s="19">
        <v>337320457.14999998</v>
      </c>
      <c r="D23" s="19">
        <v>606281825.87</v>
      </c>
      <c r="E23" s="28">
        <v>709346695.07000005</v>
      </c>
      <c r="F23" s="107">
        <v>990917323.92999995</v>
      </c>
      <c r="G23" s="107">
        <v>1183308801.6600001</v>
      </c>
      <c r="H23" s="107">
        <v>1264941239.72</v>
      </c>
      <c r="I23" s="110">
        <v>1290881608.0699999</v>
      </c>
      <c r="J23" s="110">
        <v>1431916919.22</v>
      </c>
      <c r="K23" s="119">
        <v>1447134903.8699999</v>
      </c>
      <c r="L23" s="110">
        <v>1430756934.04</v>
      </c>
      <c r="M23" s="110">
        <v>1430756934.04</v>
      </c>
      <c r="N23" s="110">
        <v>1430756934.04</v>
      </c>
      <c r="O23" s="118">
        <v>1436427183.52</v>
      </c>
      <c r="P23" s="118">
        <v>1436427183.52</v>
      </c>
      <c r="Q23" s="257">
        <v>1436427183.52</v>
      </c>
      <c r="R23" s="176">
        <v>1443272153.3099999</v>
      </c>
      <c r="S23" s="176">
        <v>1443272153.3099999</v>
      </c>
      <c r="T23" s="173">
        <v>1443272153.3099999</v>
      </c>
      <c r="U23" s="191">
        <v>1443272153.3099999</v>
      </c>
      <c r="V23" s="192">
        <v>1443272153.3099999</v>
      </c>
      <c r="W23" s="193">
        <v>1479285473.8299999</v>
      </c>
      <c r="X23" s="110"/>
      <c r="Z23" s="37"/>
    </row>
    <row r="24" spans="1:28" x14ac:dyDescent="0.25">
      <c r="A24" s="18" t="s">
        <v>88</v>
      </c>
      <c r="B24" s="19">
        <v>262367497.80000001</v>
      </c>
      <c r="C24" s="19">
        <v>262367497.80000001</v>
      </c>
      <c r="D24" s="19">
        <v>262367497.80000001</v>
      </c>
      <c r="E24" s="28">
        <v>263175497.80000001</v>
      </c>
      <c r="F24" s="107">
        <v>263175497.80000001</v>
      </c>
      <c r="G24" s="107">
        <v>788129545.88999999</v>
      </c>
      <c r="H24" s="107">
        <v>1161083047.23</v>
      </c>
      <c r="I24" s="110">
        <v>1165252900.8199999</v>
      </c>
      <c r="J24" s="110">
        <v>1168393029.47</v>
      </c>
      <c r="K24" s="119">
        <v>1168393029.47</v>
      </c>
      <c r="L24" s="110">
        <v>1350796888.5599999</v>
      </c>
      <c r="M24" s="110">
        <v>1350796888.5599999</v>
      </c>
      <c r="N24" s="110">
        <v>1350796888.5599999</v>
      </c>
      <c r="O24" s="118">
        <v>1350796888.5599999</v>
      </c>
      <c r="P24" s="118">
        <v>1350796888.5599999</v>
      </c>
      <c r="Q24" s="257">
        <v>1353796888.5599999</v>
      </c>
      <c r="R24" s="257">
        <v>1353796888.5599999</v>
      </c>
      <c r="S24" s="176">
        <v>1353796888.5599999</v>
      </c>
      <c r="T24" s="173">
        <v>1353796888.5599999</v>
      </c>
      <c r="U24" s="191">
        <v>1353796888.5599999</v>
      </c>
      <c r="V24" s="192">
        <v>1353796888.5599999</v>
      </c>
      <c r="W24" s="193">
        <v>1353796888.5599999</v>
      </c>
      <c r="X24" s="110"/>
      <c r="Z24" s="37"/>
    </row>
    <row r="25" spans="1:28" ht="26.25" x14ac:dyDescent="0.25">
      <c r="A25" s="18" t="s">
        <v>198</v>
      </c>
      <c r="B25" s="19"/>
      <c r="C25" s="19"/>
      <c r="D25" s="19">
        <v>0</v>
      </c>
      <c r="E25" s="28">
        <v>0</v>
      </c>
      <c r="F25" s="107">
        <v>0</v>
      </c>
      <c r="G25" s="107">
        <v>47282439.32</v>
      </c>
      <c r="H25" s="107">
        <v>29199719.920000002</v>
      </c>
      <c r="I25" s="110">
        <v>1668949.85</v>
      </c>
      <c r="J25" s="110">
        <v>86122778.570000008</v>
      </c>
      <c r="K25" s="119">
        <v>7286074.4000000004</v>
      </c>
      <c r="L25" s="110">
        <v>15792495.970000001</v>
      </c>
      <c r="M25" s="110">
        <v>16247906.530000001</v>
      </c>
      <c r="N25" s="120">
        <v>17989725.57</v>
      </c>
      <c r="O25" s="118">
        <v>23754911.07</v>
      </c>
      <c r="P25" s="255">
        <v>43280620.170000002</v>
      </c>
      <c r="Q25" s="257">
        <v>59763726.810000002</v>
      </c>
      <c r="R25" s="176">
        <v>82949279.040000007</v>
      </c>
      <c r="S25" s="176">
        <v>100295079.52</v>
      </c>
      <c r="T25" s="173">
        <v>130962183.68000001</v>
      </c>
      <c r="U25" s="191">
        <v>87793957.400000006</v>
      </c>
      <c r="V25" s="192">
        <v>98138263.350000009</v>
      </c>
      <c r="W25" s="193">
        <v>88259596.070000008</v>
      </c>
      <c r="X25" s="110"/>
      <c r="Z25" s="37"/>
    </row>
    <row r="26" spans="1:28" x14ac:dyDescent="0.25">
      <c r="A26" s="18" t="s">
        <v>91</v>
      </c>
      <c r="B26" s="19">
        <v>22531280.239999998</v>
      </c>
      <c r="C26" s="19">
        <v>24038553.469999999</v>
      </c>
      <c r="D26" s="19">
        <v>25565673.890000001</v>
      </c>
      <c r="E26" s="28">
        <v>29986234.260000002</v>
      </c>
      <c r="F26" s="107">
        <v>32604336.210000001</v>
      </c>
      <c r="G26" s="107">
        <v>33279862.080000002</v>
      </c>
      <c r="H26" s="107">
        <v>34716944.380000003</v>
      </c>
      <c r="I26" s="110">
        <v>39579248.300000004</v>
      </c>
      <c r="J26" s="110">
        <v>40971593.030000001</v>
      </c>
      <c r="K26" s="119">
        <v>30898019.550000001</v>
      </c>
      <c r="L26" s="110">
        <v>34858605.689999998</v>
      </c>
      <c r="M26" s="110">
        <v>34858605.689999998</v>
      </c>
      <c r="N26" s="120">
        <v>34886277.689999998</v>
      </c>
      <c r="O26" s="118">
        <v>34916237.689999998</v>
      </c>
      <c r="P26" s="255">
        <v>34992398.530000001</v>
      </c>
      <c r="Q26" s="257">
        <v>35017308.530000001</v>
      </c>
      <c r="R26" s="176">
        <v>35027898.530000001</v>
      </c>
      <c r="S26" s="176">
        <v>35287359.380000003</v>
      </c>
      <c r="T26" s="173">
        <v>35369859.329999998</v>
      </c>
      <c r="U26" s="191">
        <v>35369859.329999998</v>
      </c>
      <c r="V26" s="192">
        <v>35381086.32</v>
      </c>
      <c r="W26" s="193">
        <v>35381086.32</v>
      </c>
      <c r="X26" s="110"/>
      <c r="Z26" s="37"/>
    </row>
    <row r="27" spans="1:28" x14ac:dyDescent="0.25">
      <c r="A27" s="18" t="s">
        <v>93</v>
      </c>
      <c r="B27" s="19">
        <v>2414411.6</v>
      </c>
      <c r="C27" s="19">
        <v>2502773.6</v>
      </c>
      <c r="D27" s="19">
        <v>2506106.6</v>
      </c>
      <c r="E27" s="28">
        <v>2760961.38</v>
      </c>
      <c r="F27" s="107">
        <v>2929033.37</v>
      </c>
      <c r="G27" s="107">
        <v>2929033.37</v>
      </c>
      <c r="H27" s="107">
        <v>2936560.17</v>
      </c>
      <c r="I27" s="110">
        <v>3675937.21</v>
      </c>
      <c r="J27" s="110">
        <v>3675937.21</v>
      </c>
      <c r="K27" s="119">
        <v>4083929.71</v>
      </c>
      <c r="L27" s="110">
        <v>4820203.7300000004</v>
      </c>
      <c r="M27" s="110">
        <v>4820203.7300000004</v>
      </c>
      <c r="N27" s="110">
        <v>4820203.7300000004</v>
      </c>
      <c r="O27" s="118">
        <v>4820203.7300000004</v>
      </c>
      <c r="P27" s="255">
        <v>4850363.7300000004</v>
      </c>
      <c r="Q27" s="257">
        <v>4850363.7300000004</v>
      </c>
      <c r="R27" s="176">
        <v>4850363.7300000004</v>
      </c>
      <c r="S27" s="176">
        <v>4850363.7300000004</v>
      </c>
      <c r="T27" s="173">
        <v>4850363.7300000004</v>
      </c>
      <c r="U27" s="191">
        <v>4850363.7300000004</v>
      </c>
      <c r="V27" s="192">
        <v>4850363.7300000004</v>
      </c>
      <c r="W27" s="193">
        <v>4850363.7300000004</v>
      </c>
      <c r="X27" s="110"/>
      <c r="Z27" s="37"/>
    </row>
    <row r="28" spans="1:28" x14ac:dyDescent="0.25">
      <c r="A28" s="18" t="s">
        <v>95</v>
      </c>
      <c r="B28" s="19">
        <v>1326725.74</v>
      </c>
      <c r="C28" s="19">
        <v>1504964.34</v>
      </c>
      <c r="D28" s="19">
        <v>1504964.34</v>
      </c>
      <c r="E28" s="28">
        <v>1510664.34</v>
      </c>
      <c r="F28" s="107">
        <v>1510664.34</v>
      </c>
      <c r="G28" s="107">
        <v>1506879.29</v>
      </c>
      <c r="H28" s="107">
        <v>1490379.79</v>
      </c>
      <c r="I28" s="110">
        <v>1927655.79</v>
      </c>
      <c r="J28" s="110">
        <v>8373366.5300000003</v>
      </c>
      <c r="K28" s="119">
        <v>8414603.9499999993</v>
      </c>
      <c r="L28" s="110">
        <v>8470075.1500000004</v>
      </c>
      <c r="M28" s="110">
        <v>8470075.1500000004</v>
      </c>
      <c r="N28" s="110">
        <v>8470075.1500000004</v>
      </c>
      <c r="O28" s="118">
        <v>8470075.1500000004</v>
      </c>
      <c r="P28" s="118">
        <v>8470075.1500000004</v>
      </c>
      <c r="Q28" s="257">
        <v>8470075.1500000004</v>
      </c>
      <c r="R28" s="176">
        <v>8470075.1500000004</v>
      </c>
      <c r="S28" s="176">
        <v>8470075.1500000004</v>
      </c>
      <c r="T28" s="173">
        <v>8470075.1500000004</v>
      </c>
      <c r="U28" s="191">
        <v>8470075.1500000004</v>
      </c>
      <c r="V28" s="192">
        <v>8470075.1500000004</v>
      </c>
      <c r="W28" s="193">
        <v>8470075.1500000004</v>
      </c>
      <c r="X28" s="110"/>
      <c r="Z28" s="37"/>
    </row>
    <row r="29" spans="1:28" x14ac:dyDescent="0.25">
      <c r="A29" s="18" t="s">
        <v>96</v>
      </c>
      <c r="B29" s="19">
        <v>91171568.25</v>
      </c>
      <c r="C29" s="19">
        <v>96393648.709999993</v>
      </c>
      <c r="D29" s="19">
        <v>99610248.709999993</v>
      </c>
      <c r="E29" s="28">
        <v>82561959.969999999</v>
      </c>
      <c r="F29" s="107">
        <v>84575654.739999995</v>
      </c>
      <c r="G29" s="107">
        <v>87168339.640000001</v>
      </c>
      <c r="H29" s="107">
        <v>127457121.09</v>
      </c>
      <c r="I29" s="110">
        <v>138266490.09</v>
      </c>
      <c r="J29" s="110">
        <v>144943948.75</v>
      </c>
      <c r="K29" s="119">
        <v>110252518.71000001</v>
      </c>
      <c r="L29" s="110">
        <v>110252518.71000001</v>
      </c>
      <c r="M29" s="110">
        <v>110252518.71000001</v>
      </c>
      <c r="N29" s="110">
        <v>110252518.71000001</v>
      </c>
      <c r="O29" s="118">
        <v>110252518.71000001</v>
      </c>
      <c r="P29" s="256">
        <v>110894518.71000001</v>
      </c>
      <c r="Q29" s="257">
        <v>110894518.71000001</v>
      </c>
      <c r="R29" s="176">
        <v>110894518.71000001</v>
      </c>
      <c r="S29" s="176">
        <v>110894518.71000001</v>
      </c>
      <c r="T29" s="173">
        <v>110894518.71000001</v>
      </c>
      <c r="U29" s="191">
        <v>110894518.71000001</v>
      </c>
      <c r="V29" s="192">
        <v>110894518.71000001</v>
      </c>
      <c r="W29" s="193">
        <v>110894518.71000001</v>
      </c>
      <c r="X29" s="110"/>
      <c r="Z29" s="37"/>
    </row>
    <row r="30" spans="1:28" x14ac:dyDescent="0.25">
      <c r="A30" s="18" t="s">
        <v>98</v>
      </c>
      <c r="B30" s="19">
        <v>33961630.420000002</v>
      </c>
      <c r="C30" s="19">
        <v>33970317.229999997</v>
      </c>
      <c r="D30" s="19">
        <v>33970317.229999997</v>
      </c>
      <c r="E30" s="28">
        <v>35213067.219999999</v>
      </c>
      <c r="F30" s="107">
        <v>42186349.219999999</v>
      </c>
      <c r="G30" s="107">
        <v>42186349.219999999</v>
      </c>
      <c r="H30" s="107">
        <v>42186349.219999999</v>
      </c>
      <c r="I30" s="110">
        <v>46983486.219999999</v>
      </c>
      <c r="J30" s="110">
        <v>47130295.82</v>
      </c>
      <c r="K30" s="119">
        <v>36600590.82</v>
      </c>
      <c r="L30" s="110">
        <v>36600590.82</v>
      </c>
      <c r="M30" s="110">
        <v>36600590.82</v>
      </c>
      <c r="N30" s="110">
        <v>36600590.82</v>
      </c>
      <c r="O30" s="118">
        <v>36600590.82</v>
      </c>
      <c r="P30" s="118">
        <v>36600590.82</v>
      </c>
      <c r="Q30" s="257">
        <v>36600590.82</v>
      </c>
      <c r="R30" s="176">
        <v>36600590.82</v>
      </c>
      <c r="S30" s="176">
        <v>36600590.82</v>
      </c>
      <c r="T30" s="173">
        <v>36600590.82</v>
      </c>
      <c r="U30" s="191">
        <v>36600590.82</v>
      </c>
      <c r="V30" s="192">
        <v>36600590.82</v>
      </c>
      <c r="W30" s="193">
        <v>36600590.82</v>
      </c>
      <c r="X30" s="110"/>
      <c r="Z30" s="37"/>
    </row>
    <row r="31" spans="1:28" x14ac:dyDescent="0.25">
      <c r="A31" s="18" t="s">
        <v>100</v>
      </c>
      <c r="B31" s="19">
        <v>61214906.399999999</v>
      </c>
      <c r="C31" s="19">
        <v>67467251.019999996</v>
      </c>
      <c r="D31" s="19">
        <v>68319354.819999993</v>
      </c>
      <c r="E31" s="28">
        <v>68330240.75</v>
      </c>
      <c r="F31" s="107">
        <v>75673352.620000005</v>
      </c>
      <c r="G31" s="107">
        <v>79091885.799999997</v>
      </c>
      <c r="H31" s="107">
        <v>80952895.680000007</v>
      </c>
      <c r="I31" s="110">
        <v>100071587.21000001</v>
      </c>
      <c r="J31" s="110">
        <v>116886727.3</v>
      </c>
      <c r="K31" s="119">
        <v>110752226.32000001</v>
      </c>
      <c r="L31" s="110">
        <v>132487589.47</v>
      </c>
      <c r="M31" s="110">
        <v>132516073.47</v>
      </c>
      <c r="N31" s="110">
        <v>132516073.47</v>
      </c>
      <c r="O31" s="118">
        <v>134232818.47</v>
      </c>
      <c r="P31" s="256">
        <v>134298348.52000001</v>
      </c>
      <c r="Q31" s="257">
        <v>134833016.50999999</v>
      </c>
      <c r="R31" s="176">
        <v>134838236.50999999</v>
      </c>
      <c r="S31" s="176">
        <v>134843235.50999999</v>
      </c>
      <c r="T31" s="173">
        <v>138470836.11000001</v>
      </c>
      <c r="U31" s="176">
        <v>138470836.11000001</v>
      </c>
      <c r="V31" s="176">
        <v>138470836.11000001</v>
      </c>
      <c r="W31" s="193">
        <v>138470836.11000001</v>
      </c>
      <c r="X31" s="110"/>
      <c r="Z31" s="37"/>
    </row>
    <row r="32" spans="1:28" x14ac:dyDescent="0.25">
      <c r="A32" s="18" t="s">
        <v>249</v>
      </c>
      <c r="B32" s="19"/>
      <c r="C32" s="19"/>
      <c r="D32" s="19"/>
      <c r="E32" s="28"/>
      <c r="F32" s="107"/>
      <c r="G32" s="107"/>
      <c r="H32" s="107">
        <v>40600</v>
      </c>
      <c r="I32" s="110">
        <v>40600</v>
      </c>
      <c r="J32" s="110">
        <v>193576.72</v>
      </c>
      <c r="K32" s="119">
        <v>788250.72</v>
      </c>
      <c r="L32" s="110">
        <v>788251.72</v>
      </c>
      <c r="M32" s="110">
        <v>788251.72</v>
      </c>
      <c r="N32" s="110">
        <v>788251.72</v>
      </c>
      <c r="O32" s="118">
        <v>788251.72</v>
      </c>
      <c r="P32" s="118">
        <v>788251.72</v>
      </c>
      <c r="Q32" s="257">
        <v>788251.72</v>
      </c>
      <c r="R32" s="176">
        <v>788251.72</v>
      </c>
      <c r="S32" s="176">
        <v>788251.72</v>
      </c>
      <c r="T32" s="173">
        <v>788251.72</v>
      </c>
      <c r="U32" s="191">
        <v>788251.72</v>
      </c>
      <c r="V32" s="191">
        <v>788251.72</v>
      </c>
      <c r="W32" s="193">
        <v>788251.72</v>
      </c>
      <c r="X32" s="110"/>
      <c r="Z32" s="37"/>
    </row>
    <row r="33" spans="1:26" x14ac:dyDescent="0.25">
      <c r="A33" s="33" t="s">
        <v>240</v>
      </c>
      <c r="B33" s="19"/>
      <c r="C33" s="19"/>
      <c r="D33" s="19"/>
      <c r="E33" s="28"/>
      <c r="F33" s="107"/>
      <c r="G33" s="107"/>
      <c r="H33" s="107"/>
      <c r="I33" s="110"/>
      <c r="J33" s="110"/>
      <c r="K33" s="119"/>
      <c r="L33" s="110"/>
      <c r="M33" s="110"/>
      <c r="N33" s="120"/>
      <c r="O33" s="118"/>
      <c r="P33" s="255"/>
      <c r="Q33" s="257"/>
      <c r="R33" s="191"/>
      <c r="S33" s="191"/>
      <c r="T33" s="173"/>
      <c r="U33" s="191"/>
      <c r="V33" s="192"/>
      <c r="W33" s="193"/>
      <c r="X33" s="110"/>
      <c r="Z33" s="37"/>
    </row>
    <row r="34" spans="1:26" x14ac:dyDescent="0.25">
      <c r="A34" s="18" t="s">
        <v>102</v>
      </c>
      <c r="B34" s="19">
        <v>9901163.7599999998</v>
      </c>
      <c r="C34" s="19">
        <v>10680443.619999999</v>
      </c>
      <c r="D34" s="19">
        <v>13568943.619999999</v>
      </c>
      <c r="E34" s="28">
        <v>15531254.74</v>
      </c>
      <c r="F34" s="107">
        <v>70141334.019999996</v>
      </c>
      <c r="G34" s="107">
        <v>70431705.219999999</v>
      </c>
      <c r="H34" s="107">
        <v>71223061.859999999</v>
      </c>
      <c r="I34" s="110">
        <v>73931661.859999999</v>
      </c>
      <c r="J34" s="110">
        <v>73931661.859999999</v>
      </c>
      <c r="K34" s="119">
        <v>59291844.920000002</v>
      </c>
      <c r="L34" s="110">
        <v>59987844.920000002</v>
      </c>
      <c r="M34" s="110">
        <v>59987844.920000002</v>
      </c>
      <c r="N34" s="110">
        <v>59987844.920000002</v>
      </c>
      <c r="O34" s="118">
        <v>59987844.920000002</v>
      </c>
      <c r="P34" s="118">
        <v>59987844.920000002</v>
      </c>
      <c r="Q34" s="257">
        <v>59987844.920000002</v>
      </c>
      <c r="R34" s="176">
        <v>59987844.920000002</v>
      </c>
      <c r="S34" s="176">
        <v>59987844.920000002</v>
      </c>
      <c r="T34" s="173">
        <v>59987844.920000002</v>
      </c>
      <c r="U34" s="191">
        <v>59987844.920000002</v>
      </c>
      <c r="V34" s="191">
        <v>59987844.920000002</v>
      </c>
      <c r="W34" s="193">
        <v>59987844.920000002</v>
      </c>
      <c r="X34" s="110"/>
      <c r="Z34" s="37"/>
    </row>
    <row r="35" spans="1:26" x14ac:dyDescent="0.25">
      <c r="A35" s="18" t="s">
        <v>103</v>
      </c>
      <c r="B35" s="19">
        <v>2820986.32</v>
      </c>
      <c r="C35" s="19">
        <v>2820986.32</v>
      </c>
      <c r="D35" s="19">
        <v>2994986.32</v>
      </c>
      <c r="E35" s="28">
        <v>2994986.32</v>
      </c>
      <c r="F35" s="107">
        <v>3339119.64</v>
      </c>
      <c r="G35" s="107">
        <v>3683252.96</v>
      </c>
      <c r="H35" s="107">
        <v>3683252.96</v>
      </c>
      <c r="I35" s="110">
        <v>3683252.96</v>
      </c>
      <c r="J35" s="110">
        <v>3683252.96</v>
      </c>
      <c r="K35" s="119">
        <v>2914866.64</v>
      </c>
      <c r="L35" s="110">
        <v>2914866.64</v>
      </c>
      <c r="M35" s="110">
        <v>2914866.64</v>
      </c>
      <c r="N35" s="110">
        <v>2914866.64</v>
      </c>
      <c r="O35" s="118">
        <v>2914866.64</v>
      </c>
      <c r="P35" s="118">
        <v>2914866.64</v>
      </c>
      <c r="Q35" s="257">
        <v>2914866.64</v>
      </c>
      <c r="R35" s="176">
        <v>2914866.64</v>
      </c>
      <c r="S35" s="176">
        <v>2914866.64</v>
      </c>
      <c r="T35" s="173">
        <v>2914866.64</v>
      </c>
      <c r="U35" s="191">
        <v>2914866.64</v>
      </c>
      <c r="V35" s="191">
        <v>2914866.64</v>
      </c>
      <c r="W35" s="193">
        <v>2914866.64</v>
      </c>
      <c r="X35" s="110"/>
      <c r="Z35" s="37"/>
    </row>
    <row r="36" spans="1:26" x14ac:dyDescent="0.25">
      <c r="A36" s="18" t="s">
        <v>242</v>
      </c>
      <c r="B36" s="19"/>
      <c r="C36" s="19"/>
      <c r="D36" s="19"/>
      <c r="E36" s="28"/>
      <c r="F36" s="107">
        <v>-4243502.58</v>
      </c>
      <c r="G36" s="107">
        <v>-6978011.1299999999</v>
      </c>
      <c r="H36" s="107">
        <v>-11547527.02</v>
      </c>
      <c r="I36" s="110">
        <v>-27456945.399999999</v>
      </c>
      <c r="J36" s="110">
        <v>-43605410</v>
      </c>
      <c r="K36" s="119">
        <v>-66814154.729999997</v>
      </c>
      <c r="L36" s="110">
        <v>-92174029.379999995</v>
      </c>
      <c r="M36" s="110">
        <v>-92174029.379999995</v>
      </c>
      <c r="N36" s="110">
        <v>-92174029.379999995</v>
      </c>
      <c r="O36" s="110">
        <v>-98986048.450000003</v>
      </c>
      <c r="P36" s="256">
        <v>-101228427.70999999</v>
      </c>
      <c r="Q36" s="257">
        <v>-103477318.23999999</v>
      </c>
      <c r="R36" s="176">
        <v>-105700805.87</v>
      </c>
      <c r="S36" s="176">
        <v>-107917776.78</v>
      </c>
      <c r="T36" s="173">
        <v>-110105518.5</v>
      </c>
      <c r="U36" s="191">
        <v>-112312227.22</v>
      </c>
      <c r="V36" s="191">
        <v>-114514065.26000001</v>
      </c>
      <c r="W36" s="193">
        <v>-114514065.26000001</v>
      </c>
      <c r="X36" s="110"/>
      <c r="Z36" s="37"/>
    </row>
    <row r="37" spans="1:26" x14ac:dyDescent="0.25">
      <c r="A37" s="18" t="s">
        <v>243</v>
      </c>
      <c r="B37" s="19"/>
      <c r="C37" s="19"/>
      <c r="D37" s="19"/>
      <c r="E37" s="28"/>
      <c r="F37" s="107">
        <v>-949296.19</v>
      </c>
      <c r="G37" s="107">
        <v>-981902.77</v>
      </c>
      <c r="H37" s="107">
        <v>-981902.77</v>
      </c>
      <c r="I37" s="110">
        <v>-1263396.07</v>
      </c>
      <c r="J37" s="110">
        <v>-1740468.57</v>
      </c>
      <c r="K37" s="119">
        <v>-2408370.0699999998</v>
      </c>
      <c r="L37" s="110">
        <v>-2699363.97</v>
      </c>
      <c r="M37" s="256">
        <v>-2699363.97</v>
      </c>
      <c r="N37" s="256">
        <v>-2699363.97</v>
      </c>
      <c r="O37" s="256">
        <v>-2699363.97</v>
      </c>
      <c r="P37" s="256">
        <v>-2699363.97</v>
      </c>
      <c r="Q37" s="257">
        <v>-2699363.97</v>
      </c>
      <c r="R37" s="176">
        <v>-2699363.97</v>
      </c>
      <c r="S37" s="176">
        <v>-2699363.97</v>
      </c>
      <c r="T37" s="173">
        <v>-2699363.97</v>
      </c>
      <c r="U37" s="191">
        <v>-2699363.97</v>
      </c>
      <c r="V37" s="191">
        <v>-2699363.97</v>
      </c>
      <c r="W37" s="193">
        <v>-2699363.97</v>
      </c>
      <c r="X37" s="110"/>
      <c r="Z37" s="37"/>
    </row>
    <row r="38" spans="1:26" x14ac:dyDescent="0.25">
      <c r="A38" s="18"/>
      <c r="B38" s="19"/>
      <c r="C38" s="19"/>
      <c r="D38" s="19"/>
      <c r="F38" s="106"/>
      <c r="G38" s="106"/>
      <c r="H38" s="106"/>
      <c r="I38" s="110"/>
      <c r="J38" s="110"/>
      <c r="K38" s="119"/>
      <c r="L38" s="110"/>
      <c r="M38" s="110"/>
      <c r="N38" s="120"/>
      <c r="O38" s="110"/>
      <c r="P38" s="120"/>
      <c r="Q38" s="193"/>
      <c r="R38" s="191"/>
      <c r="S38" s="191"/>
      <c r="T38" s="192"/>
      <c r="U38" s="191"/>
      <c r="V38" s="192"/>
      <c r="W38" s="193"/>
      <c r="X38" s="110"/>
    </row>
    <row r="39" spans="1:26" x14ac:dyDescent="0.25">
      <c r="A39" s="21" t="s">
        <v>199</v>
      </c>
      <c r="B39" s="21">
        <v>820948051.72000003</v>
      </c>
      <c r="C39" s="21">
        <v>839066893.26000023</v>
      </c>
      <c r="D39" s="21">
        <v>1116689919.2</v>
      </c>
      <c r="E39" s="22">
        <f>SUM(E23:E35)</f>
        <v>1211411561.8500001</v>
      </c>
      <c r="F39" s="108">
        <v>1561859867.1200001</v>
      </c>
      <c r="G39" s="108">
        <f t="shared" ref="G39:I39" si="2">SUM(G23:G37)</f>
        <v>2331038180.5499997</v>
      </c>
      <c r="H39" s="108">
        <f t="shared" si="2"/>
        <v>2807381742.23</v>
      </c>
      <c r="I39" s="124">
        <f t="shared" si="2"/>
        <v>2837243036.9099998</v>
      </c>
      <c r="J39" s="124">
        <v>3080877208.8700008</v>
      </c>
      <c r="K39" s="124">
        <v>2918588334.2800002</v>
      </c>
      <c r="L39" s="108">
        <v>3094653472.0699997</v>
      </c>
      <c r="M39" s="108">
        <f t="shared" ref="M39:X39" si="3">SUM(M22:M37)</f>
        <v>3095137366.6300001</v>
      </c>
      <c r="N39" s="108">
        <f>SUM(N22:N37)</f>
        <v>3096906857.6700001</v>
      </c>
      <c r="O39" s="108">
        <f t="shared" si="3"/>
        <v>3103276978.5800004</v>
      </c>
      <c r="P39" s="108">
        <f t="shared" si="3"/>
        <v>3121374159.3100004</v>
      </c>
      <c r="Q39" s="205">
        <f t="shared" si="3"/>
        <v>3139167953.4100003</v>
      </c>
      <c r="R39" s="205">
        <f t="shared" si="3"/>
        <v>3166990797.8000007</v>
      </c>
      <c r="S39" s="205">
        <f t="shared" si="3"/>
        <v>3182384087.2200003</v>
      </c>
      <c r="T39" s="205">
        <f t="shared" si="3"/>
        <v>3214573550.21</v>
      </c>
      <c r="U39" s="205">
        <f t="shared" si="3"/>
        <v>3169198615.2100005</v>
      </c>
      <c r="V39" s="205">
        <f t="shared" si="3"/>
        <v>3177352310.1100001</v>
      </c>
      <c r="W39" s="205">
        <f t="shared" si="3"/>
        <v>3203486963.3500004</v>
      </c>
      <c r="X39" s="108">
        <f t="shared" si="3"/>
        <v>0</v>
      </c>
      <c r="Z39" s="37"/>
    </row>
    <row r="40" spans="1:26" x14ac:dyDescent="0.25">
      <c r="A40" s="19"/>
      <c r="B40" s="19"/>
      <c r="C40" s="19"/>
      <c r="D40" s="19"/>
      <c r="E40" s="28"/>
      <c r="F40" s="107"/>
      <c r="G40" s="107"/>
      <c r="H40" s="107"/>
      <c r="I40" s="118"/>
      <c r="J40" s="134"/>
      <c r="K40" s="134"/>
      <c r="L40" s="118"/>
      <c r="M40" s="118"/>
      <c r="N40" s="9"/>
      <c r="O40" s="118"/>
      <c r="P40" s="9"/>
      <c r="Q40" s="201"/>
      <c r="R40" s="199"/>
      <c r="S40" s="199"/>
      <c r="T40" s="172"/>
      <c r="U40" s="199"/>
      <c r="V40" s="172"/>
      <c r="W40" s="201"/>
      <c r="X40" s="118"/>
    </row>
    <row r="41" spans="1:26" ht="15.75" thickBot="1" x14ac:dyDescent="0.3">
      <c r="A41" s="23" t="s">
        <v>200</v>
      </c>
      <c r="B41" s="23">
        <v>907553421.10000002</v>
      </c>
      <c r="C41" s="23">
        <v>949643579.37000024</v>
      </c>
      <c r="D41" s="23">
        <v>1197642984.9300001</v>
      </c>
      <c r="E41" s="36">
        <f>+E39+E20</f>
        <v>1392709061.98</v>
      </c>
      <c r="F41" s="109">
        <v>1827376225.8400002</v>
      </c>
      <c r="G41" s="109">
        <f>+G39+G20</f>
        <v>2465965220.8399997</v>
      </c>
      <c r="H41" s="109">
        <f>+H39+H20</f>
        <v>3034287417.5900002</v>
      </c>
      <c r="I41" s="109">
        <f>+I39+I20</f>
        <v>2972276735.2599998</v>
      </c>
      <c r="J41" s="109">
        <v>3280808188.7200007</v>
      </c>
      <c r="K41" s="148">
        <v>3099982282.6900001</v>
      </c>
      <c r="L41" s="109">
        <v>3266350344.6799998</v>
      </c>
      <c r="M41" s="109">
        <f t="shared" ref="M41:X41" si="4">M20+M39</f>
        <v>3378819844.54</v>
      </c>
      <c r="N41" s="109">
        <f t="shared" si="4"/>
        <v>3464952724.5100002</v>
      </c>
      <c r="O41" s="109">
        <f t="shared" si="4"/>
        <v>3449581628.0400004</v>
      </c>
      <c r="P41" s="109">
        <f t="shared" si="4"/>
        <v>3481905932.9900002</v>
      </c>
      <c r="Q41" s="243">
        <f t="shared" si="4"/>
        <v>3496635917.9400005</v>
      </c>
      <c r="R41" s="243">
        <f t="shared" si="4"/>
        <v>3516305759.9900007</v>
      </c>
      <c r="S41" s="243">
        <f t="shared" si="4"/>
        <v>3537426202.4200001</v>
      </c>
      <c r="T41" s="243">
        <f t="shared" si="4"/>
        <v>3528095626.71</v>
      </c>
      <c r="U41" s="243">
        <f t="shared" si="4"/>
        <v>3505634124.9800005</v>
      </c>
      <c r="V41" s="243">
        <f t="shared" si="4"/>
        <v>3438233658.2400002</v>
      </c>
      <c r="W41" s="243">
        <f t="shared" si="4"/>
        <v>3463469370.5400004</v>
      </c>
      <c r="X41" s="109">
        <f t="shared" si="4"/>
        <v>0</v>
      </c>
    </row>
    <row r="42" spans="1:26" ht="15.75" thickTop="1" x14ac:dyDescent="0.25">
      <c r="A42" s="18"/>
      <c r="B42" s="19"/>
      <c r="C42" s="19"/>
      <c r="D42" s="19"/>
      <c r="E42" s="28"/>
      <c r="F42" s="107"/>
      <c r="G42" s="107"/>
      <c r="H42" s="93"/>
      <c r="I42" s="125"/>
      <c r="J42" s="125"/>
      <c r="K42" s="131"/>
      <c r="L42" s="118"/>
      <c r="M42" s="118"/>
      <c r="N42" s="9"/>
      <c r="O42" s="118"/>
      <c r="P42" s="9"/>
      <c r="Q42" s="201"/>
      <c r="R42" s="199"/>
      <c r="S42" s="199"/>
      <c r="T42" s="172"/>
      <c r="U42" s="199"/>
      <c r="V42" s="172"/>
      <c r="W42" s="201"/>
      <c r="X42" s="118"/>
    </row>
    <row r="43" spans="1:26" x14ac:dyDescent="0.25">
      <c r="B43" s="19"/>
      <c r="C43" s="19"/>
      <c r="D43" s="19"/>
      <c r="E43" s="28"/>
      <c r="F43" s="107"/>
      <c r="G43" s="107"/>
      <c r="H43" s="93"/>
      <c r="I43" s="125"/>
      <c r="J43" s="125"/>
      <c r="K43" s="131"/>
      <c r="L43" s="118"/>
      <c r="M43" s="118"/>
      <c r="N43" s="9"/>
      <c r="O43" s="118"/>
      <c r="P43" s="9"/>
      <c r="Q43" s="201"/>
      <c r="R43" s="199"/>
      <c r="S43" s="199"/>
      <c r="T43" s="172"/>
      <c r="U43" s="199"/>
      <c r="V43" s="172"/>
      <c r="W43" s="201"/>
      <c r="X43" s="118"/>
    </row>
    <row r="44" spans="1:26" x14ac:dyDescent="0.25">
      <c r="A44" s="24" t="s">
        <v>201</v>
      </c>
      <c r="B44" s="19"/>
      <c r="C44" s="19"/>
      <c r="D44" s="19"/>
      <c r="E44" s="28"/>
      <c r="F44" s="107"/>
      <c r="G44" s="107"/>
      <c r="H44" s="93"/>
      <c r="I44" s="125"/>
      <c r="J44" s="125"/>
      <c r="K44" s="131"/>
      <c r="L44" s="118"/>
      <c r="M44" s="118"/>
      <c r="N44" s="9"/>
      <c r="O44" s="118"/>
      <c r="P44" s="9"/>
      <c r="Q44" s="201"/>
      <c r="R44" s="199"/>
      <c r="S44" s="199"/>
      <c r="T44" s="172"/>
      <c r="U44" s="199"/>
      <c r="V44" s="172"/>
      <c r="W44" s="201"/>
      <c r="X44" s="118"/>
    </row>
    <row r="45" spans="1:26" x14ac:dyDescent="0.25">
      <c r="A45" s="33" t="s">
        <v>202</v>
      </c>
      <c r="B45" s="19"/>
      <c r="C45" s="19"/>
      <c r="D45" s="19"/>
      <c r="E45" s="28"/>
      <c r="F45" s="107"/>
      <c r="G45" s="107"/>
      <c r="H45" s="93"/>
      <c r="I45" s="125"/>
      <c r="J45" s="125"/>
      <c r="K45" s="131"/>
      <c r="L45" s="118"/>
      <c r="M45" s="118"/>
      <c r="N45" s="9"/>
      <c r="O45" s="118"/>
      <c r="P45" s="9"/>
      <c r="Q45" s="201"/>
      <c r="R45" s="199"/>
      <c r="S45" s="199"/>
      <c r="T45" s="172"/>
      <c r="U45" s="199"/>
      <c r="V45" s="172"/>
      <c r="W45" s="201"/>
      <c r="X45" s="118"/>
    </row>
    <row r="46" spans="1:26" x14ac:dyDescent="0.25">
      <c r="A46" s="18" t="s">
        <v>104</v>
      </c>
      <c r="B46" s="19">
        <v>2153432.5</v>
      </c>
      <c r="C46" s="19">
        <v>7994104.9199999999</v>
      </c>
      <c r="D46" s="19">
        <v>8410770.1199999992</v>
      </c>
      <c r="E46" s="28">
        <v>8699579.9399999995</v>
      </c>
      <c r="F46" s="107">
        <v>9642076.9600000009</v>
      </c>
      <c r="G46" s="107">
        <v>9539991.2799999993</v>
      </c>
      <c r="H46" s="93">
        <v>10112297.27</v>
      </c>
      <c r="I46" s="127">
        <v>10654329.25</v>
      </c>
      <c r="J46" s="127">
        <v>11076082.779999999</v>
      </c>
      <c r="K46" s="136">
        <v>12095233.48</v>
      </c>
      <c r="L46" s="110">
        <v>14755042.460000001</v>
      </c>
      <c r="M46" s="191">
        <v>15610293.810000001</v>
      </c>
      <c r="N46" s="192">
        <v>28941004.84</v>
      </c>
      <c r="O46" s="176">
        <v>29001184.52</v>
      </c>
      <c r="P46" s="173">
        <v>43087205.420000002</v>
      </c>
      <c r="Q46" s="261">
        <v>42835833.32</v>
      </c>
      <c r="R46" s="176">
        <v>43919127.390000001</v>
      </c>
      <c r="S46" s="176">
        <v>56199384.350000001</v>
      </c>
      <c r="T46" s="192">
        <v>70323308.670000002</v>
      </c>
      <c r="U46" s="191">
        <v>64185872.850000001</v>
      </c>
      <c r="V46" s="192">
        <v>83023675.659999996</v>
      </c>
      <c r="W46" s="193">
        <v>108814313.58</v>
      </c>
      <c r="X46" s="110"/>
      <c r="Z46" s="37"/>
    </row>
    <row r="47" spans="1:26" x14ac:dyDescent="0.25">
      <c r="A47" s="18" t="s">
        <v>105</v>
      </c>
      <c r="B47" s="19">
        <v>10254794.300000001</v>
      </c>
      <c r="C47" s="19">
        <v>14125738.08</v>
      </c>
      <c r="D47" s="19">
        <v>12145584.26</v>
      </c>
      <c r="E47" s="28">
        <v>11009362.24</v>
      </c>
      <c r="F47" s="107">
        <v>29254772.670000002</v>
      </c>
      <c r="G47" s="107">
        <v>22921723.5</v>
      </c>
      <c r="H47" s="93">
        <v>43089770.740000002</v>
      </c>
      <c r="I47" s="127">
        <v>37423622.539999999</v>
      </c>
      <c r="J47" s="127">
        <v>12455250.52</v>
      </c>
      <c r="K47" s="136">
        <v>11194073.1</v>
      </c>
      <c r="L47" s="110">
        <v>46144378.390000001</v>
      </c>
      <c r="M47" s="191">
        <v>34401840.700000003</v>
      </c>
      <c r="N47" s="192">
        <v>43247773.740000002</v>
      </c>
      <c r="O47" s="176">
        <v>43321743.149999999</v>
      </c>
      <c r="P47" s="173">
        <v>34410263.32</v>
      </c>
      <c r="Q47" s="261">
        <v>50526581.730000004</v>
      </c>
      <c r="R47" s="176">
        <v>36533150.490000002</v>
      </c>
      <c r="S47" s="176">
        <v>44673422.18</v>
      </c>
      <c r="T47" s="192">
        <v>43110181.480000004</v>
      </c>
      <c r="U47" s="191">
        <v>53655301.060000002</v>
      </c>
      <c r="V47" s="192">
        <v>66081850.120000005</v>
      </c>
      <c r="W47" s="193">
        <v>48826877.240000002</v>
      </c>
      <c r="X47" s="110"/>
      <c r="Z47" s="37"/>
    </row>
    <row r="48" spans="1:26" ht="26.25" x14ac:dyDescent="0.25">
      <c r="A48" s="18" t="s">
        <v>203</v>
      </c>
      <c r="B48" s="19">
        <v>2758052.73</v>
      </c>
      <c r="C48" s="19">
        <v>191323.6</v>
      </c>
      <c r="D48" s="19">
        <v>0</v>
      </c>
      <c r="E48" s="28">
        <v>12531801.6</v>
      </c>
      <c r="F48" s="107">
        <v>61242162.520000003</v>
      </c>
      <c r="G48" s="107">
        <v>19438380.850000001</v>
      </c>
      <c r="H48" s="93">
        <v>39971253.07</v>
      </c>
      <c r="I48" s="127">
        <v>25992297.760000002</v>
      </c>
      <c r="J48" s="127">
        <v>14444620.24</v>
      </c>
      <c r="K48" s="136">
        <v>28665588.510000002</v>
      </c>
      <c r="L48" s="110">
        <v>24086702.330000002</v>
      </c>
      <c r="M48" s="191">
        <v>20927889.490000002</v>
      </c>
      <c r="N48" s="192">
        <v>15969415.530000001</v>
      </c>
      <c r="O48" s="176">
        <v>14054980.370000001</v>
      </c>
      <c r="P48" s="173">
        <v>14054980.370000001</v>
      </c>
      <c r="Q48" s="261">
        <v>14776561.040000001</v>
      </c>
      <c r="R48" s="176">
        <v>14385687.530000001</v>
      </c>
      <c r="S48" s="176">
        <v>17219782.330000002</v>
      </c>
      <c r="T48" s="192">
        <v>15608697.15</v>
      </c>
      <c r="U48" s="191">
        <v>18711834.289999999</v>
      </c>
      <c r="V48" s="192">
        <v>20619527.43</v>
      </c>
      <c r="W48" s="193">
        <v>23917334.559999999</v>
      </c>
      <c r="X48" s="110"/>
      <c r="Z48" s="37"/>
    </row>
    <row r="49" spans="1:26" x14ac:dyDescent="0.25">
      <c r="A49" s="25" t="s">
        <v>250</v>
      </c>
      <c r="B49" s="19"/>
      <c r="C49" s="19"/>
      <c r="D49" s="19"/>
      <c r="E49" s="28"/>
      <c r="F49" s="107"/>
      <c r="G49" s="107"/>
      <c r="H49" s="93">
        <v>4449888.7</v>
      </c>
      <c r="I49" s="127">
        <v>269817.93</v>
      </c>
      <c r="J49" s="127">
        <v>3892503.96</v>
      </c>
      <c r="K49" s="136">
        <v>6795152.4199999999</v>
      </c>
      <c r="L49" s="110">
        <v>279652.17</v>
      </c>
      <c r="M49" s="191">
        <v>1312168.81</v>
      </c>
      <c r="N49" s="192">
        <v>300052.17</v>
      </c>
      <c r="O49" s="176">
        <v>2270400.34</v>
      </c>
      <c r="P49" s="173">
        <v>317400.34000000003</v>
      </c>
      <c r="Q49" s="261">
        <v>2197880.23</v>
      </c>
      <c r="R49" s="176">
        <v>280400.34000000003</v>
      </c>
      <c r="S49" s="176">
        <v>1178093.94</v>
      </c>
      <c r="T49" s="192">
        <v>57400.340000000004</v>
      </c>
      <c r="U49" s="191">
        <v>393291.10000000003</v>
      </c>
      <c r="V49" s="192">
        <v>390400.34</v>
      </c>
      <c r="W49" s="193">
        <v>390400.34</v>
      </c>
      <c r="X49" s="110"/>
      <c r="Z49" s="37"/>
    </row>
    <row r="50" spans="1:26" ht="26.25" x14ac:dyDescent="0.25">
      <c r="A50" s="18" t="s">
        <v>109</v>
      </c>
      <c r="B50" s="19">
        <v>18538744.370000001</v>
      </c>
      <c r="C50" s="19">
        <v>12023595.390000001</v>
      </c>
      <c r="D50" s="19">
        <v>10010558.08</v>
      </c>
      <c r="E50" s="28">
        <v>9345385</v>
      </c>
      <c r="F50" s="107">
        <v>6978036.5800000001</v>
      </c>
      <c r="G50" s="107">
        <v>8787980.4299999997</v>
      </c>
      <c r="H50" s="93">
        <v>8903299.4100000001</v>
      </c>
      <c r="I50" s="127">
        <v>10248911.68</v>
      </c>
      <c r="J50" s="127">
        <v>10453536.220000001</v>
      </c>
      <c r="K50" s="136">
        <v>16509144.41</v>
      </c>
      <c r="L50" s="110">
        <v>15002521.470000001</v>
      </c>
      <c r="M50" s="191">
        <v>18325756.670000002</v>
      </c>
      <c r="N50" s="192">
        <v>18022144.789999999</v>
      </c>
      <c r="O50" s="176">
        <v>18383172.039999999</v>
      </c>
      <c r="P50" s="173">
        <v>18401555.390000001</v>
      </c>
      <c r="Q50" s="261">
        <v>18539447.350000001</v>
      </c>
      <c r="R50" s="176">
        <v>18933955.07</v>
      </c>
      <c r="S50" s="176">
        <v>21561316.84</v>
      </c>
      <c r="T50" s="192">
        <v>21825224.010000002</v>
      </c>
      <c r="U50" s="191">
        <v>21583582.330000002</v>
      </c>
      <c r="V50" s="192">
        <v>21637925.699999999</v>
      </c>
      <c r="W50" s="193">
        <v>16506591.07</v>
      </c>
      <c r="X50" s="110"/>
      <c r="Z50" s="37"/>
    </row>
    <row r="51" spans="1:26" ht="26.25" x14ac:dyDescent="0.25">
      <c r="A51" s="18" t="s">
        <v>110</v>
      </c>
      <c r="B51" s="19">
        <v>99938.66</v>
      </c>
      <c r="C51" s="19">
        <v>185670.37</v>
      </c>
      <c r="D51" s="19">
        <v>183772.6</v>
      </c>
      <c r="E51" s="28">
        <v>171304.37</v>
      </c>
      <c r="F51" s="107">
        <v>6926.62</v>
      </c>
      <c r="G51" s="107">
        <v>41601.25</v>
      </c>
      <c r="H51" s="93">
        <v>37317.19</v>
      </c>
      <c r="I51" s="127">
        <v>41791.72</v>
      </c>
      <c r="J51" s="127">
        <v>65789.570000000007</v>
      </c>
      <c r="K51" s="136">
        <v>71715.73</v>
      </c>
      <c r="L51" s="110">
        <v>43269.39</v>
      </c>
      <c r="M51" s="191">
        <v>45307.25</v>
      </c>
      <c r="N51" s="192">
        <v>41280.5</v>
      </c>
      <c r="O51" s="176">
        <v>42421.67</v>
      </c>
      <c r="P51" s="173">
        <v>42275.86</v>
      </c>
      <c r="Q51" s="261">
        <v>44616.82</v>
      </c>
      <c r="R51" s="176">
        <v>44744.32</v>
      </c>
      <c r="S51" s="176">
        <v>45863.450000000004</v>
      </c>
      <c r="T51" s="192">
        <v>56945.83</v>
      </c>
      <c r="U51" s="191">
        <v>40409.450000000004</v>
      </c>
      <c r="V51" s="192">
        <v>50333.39</v>
      </c>
      <c r="W51" s="193">
        <v>13282.75</v>
      </c>
      <c r="X51" s="110"/>
      <c r="Z51" s="37"/>
    </row>
    <row r="52" spans="1:26" x14ac:dyDescent="0.25">
      <c r="A52" s="18" t="s">
        <v>111</v>
      </c>
      <c r="B52" s="19">
        <v>377856.72</v>
      </c>
      <c r="C52" s="19">
        <v>18332962.039999999</v>
      </c>
      <c r="D52" s="19">
        <v>30379612.02</v>
      </c>
      <c r="E52" s="28">
        <v>20346249.300000001</v>
      </c>
      <c r="F52" s="107">
        <v>17991310.98</v>
      </c>
      <c r="G52" s="107">
        <v>12451944.370000001</v>
      </c>
      <c r="H52" s="93">
        <v>14988619.65</v>
      </c>
      <c r="I52" s="127">
        <v>12536973.119999999</v>
      </c>
      <c r="J52" s="127">
        <v>23366961.850000001</v>
      </c>
      <c r="K52" s="136">
        <v>14271243.01</v>
      </c>
      <c r="L52" s="110">
        <v>20816223.91</v>
      </c>
      <c r="M52" s="191">
        <v>19860064.300000001</v>
      </c>
      <c r="N52" s="192">
        <v>18942213.09</v>
      </c>
      <c r="O52" s="176">
        <v>20809685.809999999</v>
      </c>
      <c r="P52" s="173">
        <v>20484725.379999999</v>
      </c>
      <c r="Q52" s="261">
        <v>20270578.02</v>
      </c>
      <c r="R52" s="176">
        <v>19575232.77</v>
      </c>
      <c r="S52" s="176">
        <v>18949535.800000001</v>
      </c>
      <c r="T52" s="192">
        <v>17200783.09</v>
      </c>
      <c r="U52" s="191">
        <v>18109094.330000002</v>
      </c>
      <c r="V52" s="192">
        <v>15236853.640000001</v>
      </c>
      <c r="W52" s="193">
        <v>14203302.6</v>
      </c>
      <c r="X52" s="110"/>
      <c r="Z52" s="37"/>
    </row>
    <row r="53" spans="1:26" x14ac:dyDescent="0.25">
      <c r="A53" s="18" t="s">
        <v>115</v>
      </c>
      <c r="B53" s="19">
        <v>10438777.23</v>
      </c>
      <c r="C53" s="19">
        <v>5890804.6200000001</v>
      </c>
      <c r="D53" s="19">
        <v>200887.49</v>
      </c>
      <c r="E53" s="28">
        <v>462386.99</v>
      </c>
      <c r="F53" s="107">
        <v>177844.7</v>
      </c>
      <c r="G53" s="107">
        <v>346206.71</v>
      </c>
      <c r="H53" s="93">
        <v>33521120.710000001</v>
      </c>
      <c r="I53" s="127">
        <v>195232.5</v>
      </c>
      <c r="J53" s="127">
        <v>238912.35</v>
      </c>
      <c r="K53" s="136">
        <v>580842.42000000004</v>
      </c>
      <c r="L53" s="110">
        <v>371290.74</v>
      </c>
      <c r="M53" s="191">
        <v>617339.31000000006</v>
      </c>
      <c r="N53" s="192">
        <v>639801.39</v>
      </c>
      <c r="O53" s="176">
        <v>494964.06</v>
      </c>
      <c r="P53" s="255">
        <v>379796.34</v>
      </c>
      <c r="Q53" s="261">
        <v>412305.36</v>
      </c>
      <c r="R53" s="176">
        <v>370779.55</v>
      </c>
      <c r="S53" s="176">
        <v>413349.28</v>
      </c>
      <c r="T53" s="192">
        <v>372916.97000000003</v>
      </c>
      <c r="U53" s="191">
        <v>411608.69</v>
      </c>
      <c r="V53" s="192">
        <v>374021.63</v>
      </c>
      <c r="W53" s="193">
        <v>397670.75</v>
      </c>
      <c r="X53" s="110"/>
      <c r="Z53" s="37"/>
    </row>
    <row r="54" spans="1:26" x14ac:dyDescent="0.25">
      <c r="A54" s="18" t="s">
        <v>116</v>
      </c>
      <c r="B54" s="19">
        <v>3079108.29</v>
      </c>
      <c r="C54" s="19">
        <v>3401451.42</v>
      </c>
      <c r="D54" s="19">
        <v>0</v>
      </c>
      <c r="E54" s="28">
        <v>0</v>
      </c>
      <c r="F54" s="107">
        <v>0</v>
      </c>
      <c r="G54" s="107">
        <v>0</v>
      </c>
      <c r="H54" s="93">
        <v>0</v>
      </c>
      <c r="I54" s="127"/>
      <c r="J54" s="127"/>
      <c r="K54" s="136"/>
      <c r="L54" s="110"/>
      <c r="M54" s="191">
        <v>7672694.5200000005</v>
      </c>
      <c r="N54" s="192">
        <v>7003873.8500000006</v>
      </c>
      <c r="O54" s="256">
        <v>6329445.6200000001</v>
      </c>
      <c r="P54" s="255">
        <v>5649385.9500000002</v>
      </c>
      <c r="Q54" s="261">
        <v>4963650.21</v>
      </c>
      <c r="R54" s="176">
        <v>4272190.67</v>
      </c>
      <c r="S54" s="176">
        <v>3575031.2</v>
      </c>
      <c r="T54" s="192">
        <v>2871987.0500000003</v>
      </c>
      <c r="U54" s="191">
        <v>2163150.59</v>
      </c>
      <c r="V54" s="192">
        <v>1448360.97</v>
      </c>
      <c r="W54" s="193">
        <v>727662.8</v>
      </c>
      <c r="X54" s="110"/>
      <c r="Z54" s="37"/>
    </row>
    <row r="55" spans="1:26" x14ac:dyDescent="0.25">
      <c r="A55" s="18" t="s">
        <v>252</v>
      </c>
      <c r="B55" s="19"/>
      <c r="C55" s="19"/>
      <c r="D55" s="19"/>
      <c r="E55" s="28"/>
      <c r="F55" s="107"/>
      <c r="G55" s="107"/>
      <c r="H55" s="93"/>
      <c r="I55" s="127">
        <v>89582.36</v>
      </c>
      <c r="J55" s="127">
        <v>89582.36</v>
      </c>
      <c r="K55" s="136"/>
      <c r="L55" s="110"/>
      <c r="M55" s="110"/>
      <c r="N55" s="120"/>
      <c r="O55" s="110"/>
      <c r="P55" s="120"/>
      <c r="Q55" s="193"/>
      <c r="R55" s="191"/>
      <c r="S55" s="191"/>
      <c r="T55" s="192"/>
      <c r="U55" s="191"/>
      <c r="V55" s="192"/>
      <c r="W55" s="193"/>
      <c r="X55" s="110"/>
    </row>
    <row r="56" spans="1:26" x14ac:dyDescent="0.25">
      <c r="A56" s="21" t="s">
        <v>204</v>
      </c>
      <c r="B56" s="21">
        <v>47700704.800000004</v>
      </c>
      <c r="C56" s="21">
        <v>62145650.439999998</v>
      </c>
      <c r="D56" s="21">
        <f>SUM(D46:D54)</f>
        <v>61331184.57</v>
      </c>
      <c r="E56" s="22">
        <f>SUM(E46:E55)</f>
        <v>62566069.440000005</v>
      </c>
      <c r="F56" s="108">
        <v>125293131.03000002</v>
      </c>
      <c r="G56" s="108">
        <f t="shared" ref="G56:I56" si="5">SUM(G46:G55)</f>
        <v>73527828.390000001</v>
      </c>
      <c r="H56" s="124">
        <f t="shared" si="5"/>
        <v>155073566.74000001</v>
      </c>
      <c r="I56" s="21">
        <f t="shared" si="5"/>
        <v>97452558.859999999</v>
      </c>
      <c r="J56" s="21">
        <v>76083239.849999994</v>
      </c>
      <c r="K56" s="129">
        <v>90182993.080000013</v>
      </c>
      <c r="L56" s="108">
        <v>121499080.86</v>
      </c>
      <c r="M56" s="108">
        <f t="shared" ref="M56:X56" si="6">SUM(M46:M55)</f>
        <v>118773354.86</v>
      </c>
      <c r="N56" s="108">
        <f t="shared" si="6"/>
        <v>133107559.89999999</v>
      </c>
      <c r="O56" s="108">
        <f t="shared" si="6"/>
        <v>134707997.58000001</v>
      </c>
      <c r="P56" s="108">
        <f t="shared" si="6"/>
        <v>136827588.37</v>
      </c>
      <c r="Q56" s="108">
        <f t="shared" si="6"/>
        <v>154567454.08000004</v>
      </c>
      <c r="R56" s="108">
        <f t="shared" si="6"/>
        <v>138315268.12999997</v>
      </c>
      <c r="S56" s="205">
        <f t="shared" si="6"/>
        <v>163815779.36999997</v>
      </c>
      <c r="T56" s="205">
        <f t="shared" si="6"/>
        <v>171427444.59000003</v>
      </c>
      <c r="U56" s="205">
        <f t="shared" si="6"/>
        <v>179254144.69</v>
      </c>
      <c r="V56" s="205">
        <f t="shared" si="6"/>
        <v>208862948.87999997</v>
      </c>
      <c r="W56" s="205">
        <f t="shared" si="6"/>
        <v>213797435.69</v>
      </c>
      <c r="X56" s="108">
        <f t="shared" si="6"/>
        <v>0</v>
      </c>
      <c r="Z56" s="37"/>
    </row>
    <row r="57" spans="1:26" x14ac:dyDescent="0.25">
      <c r="A57" s="18"/>
      <c r="B57" s="19"/>
      <c r="C57" s="19"/>
      <c r="D57" s="19"/>
      <c r="E57" s="28"/>
      <c r="F57" s="107"/>
      <c r="G57" s="107"/>
      <c r="H57" s="93"/>
      <c r="I57" s="125"/>
      <c r="J57" s="125"/>
      <c r="K57" s="131"/>
      <c r="L57" s="118"/>
      <c r="M57" s="118"/>
      <c r="N57" s="9"/>
      <c r="O57" s="118"/>
      <c r="P57" s="9"/>
      <c r="Q57" s="134"/>
      <c r="R57" s="118"/>
      <c r="S57" s="199"/>
      <c r="T57" s="172"/>
      <c r="U57" s="199"/>
      <c r="V57" s="172"/>
      <c r="W57" s="201"/>
      <c r="X57" s="118"/>
    </row>
    <row r="58" spans="1:26" x14ac:dyDescent="0.25">
      <c r="A58" s="33" t="s">
        <v>205</v>
      </c>
      <c r="B58" s="19"/>
      <c r="C58" s="19"/>
      <c r="D58" s="19"/>
      <c r="E58" s="28"/>
      <c r="F58" s="107"/>
      <c r="G58" s="107"/>
      <c r="H58" s="93"/>
      <c r="I58" s="125"/>
      <c r="J58" s="125"/>
      <c r="K58" s="131"/>
      <c r="L58" s="118"/>
      <c r="M58" s="118"/>
      <c r="N58" s="9"/>
      <c r="O58" s="118"/>
      <c r="P58" s="9"/>
      <c r="Q58" s="134"/>
      <c r="R58" s="118"/>
      <c r="S58" s="199"/>
      <c r="T58" s="172"/>
      <c r="U58" s="199"/>
      <c r="V58" s="172"/>
      <c r="W58" s="201"/>
      <c r="X58" s="118"/>
    </row>
    <row r="59" spans="1:26" x14ac:dyDescent="0.25">
      <c r="A59" s="25" t="s">
        <v>118</v>
      </c>
      <c r="B59" s="19">
        <v>79364368.290000007</v>
      </c>
      <c r="C59" s="19">
        <v>75963606.629999995</v>
      </c>
      <c r="D59" s="19">
        <v>0</v>
      </c>
      <c r="E59" s="28">
        <v>0</v>
      </c>
      <c r="F59" s="107"/>
      <c r="G59" s="107"/>
      <c r="H59" s="93"/>
      <c r="I59" s="125"/>
      <c r="J59" s="125"/>
      <c r="K59" s="131"/>
      <c r="L59" s="118"/>
      <c r="M59" s="118"/>
      <c r="N59" s="9"/>
      <c r="O59" s="118"/>
      <c r="P59" s="9"/>
      <c r="Q59" s="134"/>
      <c r="R59" s="118"/>
      <c r="S59" s="199"/>
      <c r="T59" s="172"/>
      <c r="U59" s="199"/>
      <c r="V59" s="172"/>
      <c r="W59" s="201"/>
      <c r="X59" s="118"/>
    </row>
    <row r="60" spans="1:26" x14ac:dyDescent="0.25">
      <c r="A60" s="16" t="s">
        <v>220</v>
      </c>
      <c r="B60" s="19"/>
      <c r="C60" s="19"/>
      <c r="D60" s="19">
        <v>75963606.629999995</v>
      </c>
      <c r="E60" s="28">
        <v>72205893.799999997</v>
      </c>
      <c r="F60" s="107">
        <v>68054713.079999998</v>
      </c>
      <c r="G60" s="107">
        <v>63468922.82</v>
      </c>
      <c r="H60" s="93">
        <v>58402758.439999998</v>
      </c>
      <c r="I60" s="127">
        <v>52806237.57</v>
      </c>
      <c r="J60" s="127">
        <v>46623695.57</v>
      </c>
      <c r="K60" s="136">
        <v>39793633.969999999</v>
      </c>
      <c r="L60" s="110">
        <v>32248505.650000002</v>
      </c>
      <c r="M60" s="110">
        <v>23912505.650000002</v>
      </c>
      <c r="N60" s="120">
        <v>23912505.650000002</v>
      </c>
      <c r="O60" s="110">
        <v>23912505.650000002</v>
      </c>
      <c r="P60" s="110">
        <v>23912505.650000002</v>
      </c>
      <c r="Q60" s="119">
        <v>23912505.650000002</v>
      </c>
      <c r="R60" s="110">
        <v>23912505.650000002</v>
      </c>
      <c r="S60" s="191">
        <v>23912505.650000002</v>
      </c>
      <c r="T60" s="192">
        <v>23912505.650000002</v>
      </c>
      <c r="U60" s="191">
        <v>23912505.650000002</v>
      </c>
      <c r="V60" s="192">
        <v>23912505.650000002</v>
      </c>
      <c r="W60" s="193">
        <v>23912505.650000002</v>
      </c>
      <c r="X60" s="110"/>
    </row>
    <row r="61" spans="1:26" ht="15.75" thickBot="1" x14ac:dyDescent="0.3">
      <c r="B61" s="19"/>
      <c r="C61" s="19"/>
      <c r="D61" s="19"/>
      <c r="E61" s="28"/>
      <c r="F61" s="107"/>
      <c r="G61" s="107"/>
      <c r="H61" s="93"/>
      <c r="I61" s="126"/>
      <c r="J61" s="126"/>
      <c r="K61" s="149"/>
      <c r="L61" s="116"/>
      <c r="M61" s="151"/>
      <c r="N61" s="168"/>
      <c r="O61" s="151"/>
      <c r="P61" s="168"/>
      <c r="Q61" s="159"/>
      <c r="R61" s="151"/>
      <c r="S61" s="268"/>
      <c r="T61" s="269"/>
      <c r="U61" s="268"/>
      <c r="V61" s="269"/>
      <c r="W61" s="270"/>
      <c r="X61" s="151"/>
    </row>
    <row r="62" spans="1:26" ht="15.75" thickBot="1" x14ac:dyDescent="0.3">
      <c r="A62" s="21" t="s">
        <v>206</v>
      </c>
      <c r="B62" s="21">
        <v>127065073.09</v>
      </c>
      <c r="C62" s="21">
        <v>138109257.06999999</v>
      </c>
      <c r="D62" s="21">
        <f t="shared" ref="D62:H62" si="7">+D56+D60</f>
        <v>137294791.19999999</v>
      </c>
      <c r="E62" s="22">
        <f t="shared" si="7"/>
        <v>134771963.24000001</v>
      </c>
      <c r="F62" s="179">
        <v>193347844.11000001</v>
      </c>
      <c r="G62" s="179">
        <f t="shared" si="7"/>
        <v>136996751.21000001</v>
      </c>
      <c r="H62" s="184">
        <f t="shared" si="7"/>
        <v>213476325.18000001</v>
      </c>
      <c r="I62" s="186">
        <f t="shared" ref="I62" si="8">+I56+I60</f>
        <v>150258796.43000001</v>
      </c>
      <c r="J62" s="188">
        <v>122706935.41999999</v>
      </c>
      <c r="K62" s="188">
        <v>129976627.05000001</v>
      </c>
      <c r="L62" s="28">
        <v>153747586.50999999</v>
      </c>
      <c r="M62" s="108">
        <f t="shared" ref="M62:X62" si="9">M56+M60</f>
        <v>142685860.50999999</v>
      </c>
      <c r="N62" s="108">
        <f t="shared" si="9"/>
        <v>157020065.54999998</v>
      </c>
      <c r="O62" s="108">
        <f t="shared" si="9"/>
        <v>158620503.23000002</v>
      </c>
      <c r="P62" s="108">
        <f t="shared" si="9"/>
        <v>160740094.02000001</v>
      </c>
      <c r="Q62" s="108">
        <f t="shared" si="9"/>
        <v>178479959.73000005</v>
      </c>
      <c r="R62" s="108">
        <f t="shared" si="9"/>
        <v>162227773.77999997</v>
      </c>
      <c r="S62" s="205">
        <f t="shared" si="9"/>
        <v>187728285.01999998</v>
      </c>
      <c r="T62" s="205">
        <f t="shared" si="9"/>
        <v>195339950.24000004</v>
      </c>
      <c r="U62" s="205">
        <f t="shared" si="9"/>
        <v>203166650.34</v>
      </c>
      <c r="V62" s="205">
        <f t="shared" si="9"/>
        <v>232775454.52999997</v>
      </c>
      <c r="W62" s="205">
        <f t="shared" si="9"/>
        <v>237709941.34</v>
      </c>
      <c r="X62" s="108">
        <f t="shared" si="9"/>
        <v>0</v>
      </c>
      <c r="Z62" s="37"/>
    </row>
    <row r="63" spans="1:26" x14ac:dyDescent="0.25">
      <c r="A63" s="18"/>
      <c r="B63" s="19"/>
      <c r="C63" s="19"/>
      <c r="D63" s="19"/>
      <c r="E63" s="28"/>
      <c r="F63" s="182"/>
      <c r="G63" s="182"/>
      <c r="H63" s="87"/>
      <c r="I63" s="117"/>
      <c r="J63" s="117"/>
      <c r="K63" s="117"/>
      <c r="L63" s="117"/>
      <c r="M63" s="187"/>
      <c r="N63" s="162"/>
      <c r="O63" s="177"/>
      <c r="P63" s="162"/>
      <c r="Q63" s="160"/>
      <c r="R63" s="152"/>
      <c r="S63" s="271"/>
      <c r="T63" s="272"/>
      <c r="U63" s="271"/>
      <c r="V63" s="272"/>
      <c r="W63" s="273"/>
      <c r="X63" s="152"/>
    </row>
    <row r="64" spans="1:26" x14ac:dyDescent="0.25">
      <c r="A64" s="18"/>
      <c r="B64" s="19"/>
      <c r="C64" s="19"/>
      <c r="D64" s="19"/>
      <c r="E64" s="28"/>
      <c r="F64" s="107"/>
      <c r="G64" s="107"/>
      <c r="H64" s="93"/>
      <c r="I64" s="118"/>
      <c r="J64" s="118"/>
      <c r="K64" s="118"/>
      <c r="L64" s="118"/>
      <c r="M64" s="180"/>
      <c r="N64" s="9"/>
      <c r="O64" s="125"/>
      <c r="P64" s="9"/>
      <c r="Q64" s="134"/>
      <c r="R64" s="118"/>
      <c r="S64" s="199"/>
      <c r="T64" s="172"/>
      <c r="U64" s="199"/>
      <c r="V64" s="172"/>
      <c r="W64" s="201"/>
      <c r="X64" s="118"/>
    </row>
    <row r="65" spans="1:26" x14ac:dyDescent="0.25">
      <c r="A65" s="34" t="s">
        <v>207</v>
      </c>
      <c r="B65" s="19"/>
      <c r="C65" s="19"/>
      <c r="D65" s="19"/>
      <c r="E65" s="28"/>
      <c r="F65" s="107"/>
      <c r="G65" s="107"/>
      <c r="H65" s="93"/>
      <c r="I65" s="118"/>
      <c r="J65" s="118"/>
      <c r="K65" s="118"/>
      <c r="L65" s="118"/>
      <c r="M65" s="180"/>
      <c r="N65" s="9"/>
      <c r="O65" s="125"/>
      <c r="P65" s="9"/>
      <c r="Q65" s="134"/>
      <c r="R65" s="118"/>
      <c r="S65" s="199"/>
      <c r="T65" s="172"/>
      <c r="U65" s="199"/>
      <c r="V65" s="172"/>
      <c r="W65" s="201"/>
      <c r="X65" s="118"/>
    </row>
    <row r="66" spans="1:26" x14ac:dyDescent="0.25">
      <c r="A66" s="18" t="s">
        <v>119</v>
      </c>
      <c r="B66" s="19">
        <v>1213075.75</v>
      </c>
      <c r="C66" s="19">
        <v>5707851.71</v>
      </c>
      <c r="D66" s="19">
        <v>274669220.43000001</v>
      </c>
      <c r="E66" s="28">
        <v>350837364.01999998</v>
      </c>
      <c r="F66" s="107">
        <v>602048096.40999997</v>
      </c>
      <c r="G66" s="107">
        <v>610072578.13999999</v>
      </c>
      <c r="H66" s="93">
        <v>1043939443.4</v>
      </c>
      <c r="I66" s="110">
        <v>796517630.65999997</v>
      </c>
      <c r="J66" s="110">
        <v>796517630.65999997</v>
      </c>
      <c r="K66" s="110">
        <v>796517630.65999997</v>
      </c>
      <c r="L66" s="110">
        <v>808191122.86000001</v>
      </c>
      <c r="M66" s="99">
        <v>808191122.86000001</v>
      </c>
      <c r="N66" s="120">
        <v>808191122.86000001</v>
      </c>
      <c r="O66" s="127">
        <v>808191122.86000001</v>
      </c>
      <c r="P66" s="127">
        <v>808191122.86000001</v>
      </c>
      <c r="Q66" s="193">
        <v>808191122.86000001</v>
      </c>
      <c r="R66" s="191">
        <v>808191122.86000001</v>
      </c>
      <c r="S66" s="191">
        <v>808191122.86000001</v>
      </c>
      <c r="T66" s="192">
        <v>808191122.86000001</v>
      </c>
      <c r="U66" s="191">
        <v>808191122.86000001</v>
      </c>
      <c r="V66" s="191">
        <v>808191122.86000001</v>
      </c>
      <c r="W66" s="193">
        <v>808191122.86000001</v>
      </c>
      <c r="X66" s="110"/>
    </row>
    <row r="67" spans="1:26" x14ac:dyDescent="0.25">
      <c r="A67" s="18" t="s">
        <v>253</v>
      </c>
      <c r="B67" s="19"/>
      <c r="C67" s="19"/>
      <c r="D67" s="19"/>
      <c r="E67" s="28"/>
      <c r="F67" s="107"/>
      <c r="G67" s="107"/>
      <c r="H67" s="93"/>
      <c r="I67" s="110">
        <v>50282578.300000004</v>
      </c>
      <c r="J67" s="110">
        <v>227785197.47999999</v>
      </c>
      <c r="K67" s="110">
        <v>227785197.48000002</v>
      </c>
      <c r="L67" s="110">
        <v>257704679.44</v>
      </c>
      <c r="M67" s="99">
        <v>257704679.44</v>
      </c>
      <c r="N67" s="120">
        <v>257704679.44</v>
      </c>
      <c r="O67" s="127">
        <v>263374928.92000002</v>
      </c>
      <c r="P67" s="127">
        <v>263374928.92000002</v>
      </c>
      <c r="Q67" s="193">
        <v>263374928.92000002</v>
      </c>
      <c r="R67" s="191">
        <v>263374928.92000002</v>
      </c>
      <c r="S67" s="191">
        <v>263374928.92000002</v>
      </c>
      <c r="T67" s="192">
        <v>263374928.92000002</v>
      </c>
      <c r="U67" s="191">
        <v>263374928.92000002</v>
      </c>
      <c r="V67" s="191">
        <v>263374928.92000002</v>
      </c>
      <c r="W67" s="193">
        <v>299388249.44</v>
      </c>
      <c r="X67" s="110"/>
      <c r="Z67" s="1"/>
    </row>
    <row r="68" spans="1:26" x14ac:dyDescent="0.25">
      <c r="A68" s="18" t="s">
        <v>238</v>
      </c>
      <c r="B68" s="19"/>
      <c r="C68" s="19"/>
      <c r="D68" s="19"/>
      <c r="E68" s="28">
        <v>26896725.609999999</v>
      </c>
      <c r="F68" s="107">
        <v>57256622.079999998</v>
      </c>
      <c r="G68" s="107">
        <v>773793048.41999996</v>
      </c>
      <c r="H68" s="93">
        <v>797761485.65999997</v>
      </c>
      <c r="I68" s="110">
        <v>1026652854.62</v>
      </c>
      <c r="J68" s="110">
        <v>993325675.24000001</v>
      </c>
      <c r="K68" s="110">
        <v>1010259049.11</v>
      </c>
      <c r="L68" s="110">
        <v>1206377052.7</v>
      </c>
      <c r="M68" s="99">
        <v>1206377052.7</v>
      </c>
      <c r="N68" s="120">
        <v>1206377052.7</v>
      </c>
      <c r="O68" s="127">
        <v>1206377052.7</v>
      </c>
      <c r="P68" s="127">
        <v>1206377052.7</v>
      </c>
      <c r="Q68" s="193">
        <v>1206377052.7</v>
      </c>
      <c r="R68" s="191">
        <v>1213222022.49</v>
      </c>
      <c r="S68" s="191">
        <v>1213222022.49</v>
      </c>
      <c r="T68" s="192">
        <v>1213222022.49</v>
      </c>
      <c r="U68" s="191">
        <v>1213222022.49</v>
      </c>
      <c r="V68" s="191">
        <v>1213222022.49</v>
      </c>
      <c r="W68" s="193">
        <v>1213222022.49</v>
      </c>
      <c r="X68" s="110"/>
      <c r="Z68" s="37"/>
    </row>
    <row r="69" spans="1:26" x14ac:dyDescent="0.25">
      <c r="A69" s="18" t="s">
        <v>121</v>
      </c>
      <c r="B69" s="19">
        <v>783269316.13999999</v>
      </c>
      <c r="C69" s="19">
        <v>751275589.61000001</v>
      </c>
      <c r="D69" s="19">
        <v>806377158.78999996</v>
      </c>
      <c r="E69" s="28">
        <v>789458608.97000003</v>
      </c>
      <c r="F69" s="107">
        <v>878699775.15999997</v>
      </c>
      <c r="G69" s="107">
        <v>954087491.67000008</v>
      </c>
      <c r="H69" s="93">
        <v>947670094.80999994</v>
      </c>
      <c r="I69" s="110">
        <v>985630919.46000004</v>
      </c>
      <c r="J69" s="110">
        <v>951229829.13999999</v>
      </c>
      <c r="K69" s="110">
        <v>971049596.88</v>
      </c>
      <c r="L69" s="110">
        <v>931370141.46000004</v>
      </c>
      <c r="M69" s="252">
        <v>847558838.86000001</v>
      </c>
      <c r="N69" s="254">
        <v>847550765.05000007</v>
      </c>
      <c r="O69" s="127">
        <v>847045028.81000006</v>
      </c>
      <c r="P69" s="120">
        <v>847007106.78999996</v>
      </c>
      <c r="Q69" s="193">
        <v>846904053.70000005</v>
      </c>
      <c r="R69" s="191">
        <v>835228239.50999999</v>
      </c>
      <c r="S69" s="191">
        <v>834932677.81000006</v>
      </c>
      <c r="T69" s="192">
        <v>834990906.30000007</v>
      </c>
      <c r="U69" s="191">
        <v>834970227.74000001</v>
      </c>
      <c r="V69" s="192">
        <v>838401617.60000002</v>
      </c>
      <c r="W69" s="193">
        <v>838270948.25999999</v>
      </c>
      <c r="X69" s="110"/>
    </row>
    <row r="70" spans="1:26" x14ac:dyDescent="0.25">
      <c r="A70" s="18" t="s">
        <v>123</v>
      </c>
      <c r="B70" s="19">
        <v>-3994043.88</v>
      </c>
      <c r="C70" s="19">
        <v>-600517.12</v>
      </c>
      <c r="D70" s="19">
        <v>-494656.92</v>
      </c>
      <c r="E70" s="38">
        <v>-26235180.16</v>
      </c>
      <c r="F70" s="110"/>
      <c r="G70" s="110">
        <v>-7446636.1900000004</v>
      </c>
      <c r="H70" s="119">
        <v>-7446636.1900000004</v>
      </c>
      <c r="I70" s="110">
        <v>-7446636.1900000004</v>
      </c>
      <c r="J70" s="110">
        <v>-7446636.1900000004</v>
      </c>
      <c r="K70" s="110">
        <v>-7446636.1900000004</v>
      </c>
      <c r="L70" s="110">
        <v>-7446636.1900000004</v>
      </c>
      <c r="M70" s="185">
        <v>-7446636.1900000004</v>
      </c>
      <c r="N70" s="135">
        <v>-7446636.1900000004</v>
      </c>
      <c r="O70" s="178">
        <v>-7446636.1900000004</v>
      </c>
      <c r="P70" s="178">
        <v>-7446636.1900000004</v>
      </c>
      <c r="Q70" s="208">
        <v>-7446636.1900000004</v>
      </c>
      <c r="R70" s="209">
        <v>-7446636.1900000004</v>
      </c>
      <c r="S70" s="209">
        <v>-7446636.1900000004</v>
      </c>
      <c r="T70" s="210">
        <v>-7446636.1900000004</v>
      </c>
      <c r="U70" s="209">
        <v>-7446636.1900000004</v>
      </c>
      <c r="V70" s="209">
        <v>-7446636.1900000004</v>
      </c>
      <c r="W70" s="208">
        <v>-7446636.1900000004</v>
      </c>
      <c r="X70" s="153"/>
    </row>
    <row r="71" spans="1:26" ht="15.75" thickBot="1" x14ac:dyDescent="0.3">
      <c r="A71" s="18" t="s">
        <v>259</v>
      </c>
      <c r="B71" s="19"/>
      <c r="C71" s="19"/>
      <c r="D71" s="19"/>
      <c r="E71" s="38"/>
      <c r="F71" s="133"/>
      <c r="G71" s="133"/>
      <c r="H71" s="138"/>
      <c r="I71" s="133"/>
      <c r="J71" s="133"/>
      <c r="K71" s="133">
        <v>0</v>
      </c>
      <c r="L71" s="133"/>
      <c r="M71" s="253">
        <v>-11087644.41</v>
      </c>
      <c r="N71" s="135">
        <v>-22071519.41</v>
      </c>
      <c r="O71" s="178">
        <v>-32058923.400000002</v>
      </c>
      <c r="P71" s="135">
        <v>-32511431.400000002</v>
      </c>
      <c r="Q71" s="208">
        <v>-33447000.400000002</v>
      </c>
      <c r="R71" s="209">
        <v>-34386890.399999999</v>
      </c>
      <c r="S71" s="209">
        <v>-35331046.399999999</v>
      </c>
      <c r="T71" s="210">
        <v>-36460222.399999999</v>
      </c>
      <c r="U71" s="209">
        <v>-37834123.600000001</v>
      </c>
      <c r="V71" s="210">
        <v>-39154941.369999997</v>
      </c>
      <c r="W71" s="208">
        <v>-39511599.369999997</v>
      </c>
      <c r="X71" s="153"/>
    </row>
    <row r="72" spans="1:26" x14ac:dyDescent="0.25">
      <c r="A72" s="112" t="s">
        <v>245</v>
      </c>
      <c r="B72" s="21">
        <f t="shared" ref="B72:I72" si="10">SUM(B66:B70)</f>
        <v>780488348.00999999</v>
      </c>
      <c r="C72" s="21">
        <f t="shared" si="10"/>
        <v>756382924.20000005</v>
      </c>
      <c r="D72" s="21">
        <f t="shared" si="10"/>
        <v>1080551722.3</v>
      </c>
      <c r="E72" s="129">
        <f t="shared" si="10"/>
        <v>1140957518.4399998</v>
      </c>
      <c r="F72" s="181">
        <f t="shared" si="10"/>
        <v>1538004493.6500001</v>
      </c>
      <c r="G72" s="183">
        <f t="shared" si="10"/>
        <v>2330506482.04</v>
      </c>
      <c r="H72" s="181">
        <f t="shared" si="10"/>
        <v>2781924387.6799998</v>
      </c>
      <c r="I72" s="181">
        <f t="shared" si="10"/>
        <v>2851637346.8499999</v>
      </c>
      <c r="J72" s="181">
        <v>2961411696.3299999</v>
      </c>
      <c r="K72" s="189">
        <v>2998164837.9400001</v>
      </c>
      <c r="L72" s="227">
        <v>3196196360.27</v>
      </c>
      <c r="M72" s="108">
        <f>SUM(M66:M71)</f>
        <v>3101297413.2600002</v>
      </c>
      <c r="N72" s="108">
        <f t="shared" ref="N72:X72" si="11">SUM(N66:N71)</f>
        <v>3090305464.4500003</v>
      </c>
      <c r="O72" s="108">
        <f t="shared" si="11"/>
        <v>3085482573.6999998</v>
      </c>
      <c r="P72" s="108">
        <f t="shared" si="11"/>
        <v>3084992143.6799998</v>
      </c>
      <c r="Q72" s="205">
        <f t="shared" si="11"/>
        <v>3083953521.5900002</v>
      </c>
      <c r="R72" s="205">
        <f t="shared" si="11"/>
        <v>3078182787.1899996</v>
      </c>
      <c r="S72" s="205">
        <f t="shared" si="11"/>
        <v>3076943069.4899998</v>
      </c>
      <c r="T72" s="205">
        <f t="shared" si="11"/>
        <v>3075872121.98</v>
      </c>
      <c r="U72" s="205">
        <f t="shared" si="11"/>
        <v>3074477542.2200003</v>
      </c>
      <c r="V72" s="205">
        <f t="shared" si="11"/>
        <v>3076588114.3099999</v>
      </c>
      <c r="W72" s="205">
        <f t="shared" si="11"/>
        <v>3112114107.4900002</v>
      </c>
      <c r="X72" s="108">
        <f t="shared" si="11"/>
        <v>0</v>
      </c>
    </row>
    <row r="73" spans="1:26" x14ac:dyDescent="0.25">
      <c r="A73" s="18" t="s">
        <v>241</v>
      </c>
      <c r="B73" s="19"/>
      <c r="C73" s="19"/>
      <c r="D73" s="19"/>
      <c r="E73" s="38"/>
      <c r="F73" s="127"/>
      <c r="G73" s="120"/>
      <c r="H73" s="130"/>
      <c r="I73" s="217"/>
      <c r="J73" s="218"/>
      <c r="K73" s="222"/>
      <c r="L73" s="217"/>
      <c r="M73" s="231"/>
      <c r="N73"/>
      <c r="O73" s="106"/>
      <c r="P73"/>
      <c r="Q73" s="140"/>
      <c r="R73" s="106"/>
      <c r="S73" s="176"/>
      <c r="T73" s="274"/>
      <c r="U73" s="275"/>
      <c r="V73" s="274"/>
      <c r="W73" s="276"/>
      <c r="X73" s="106"/>
    </row>
    <row r="74" spans="1:26" x14ac:dyDescent="0.25">
      <c r="A74" s="96">
        <v>2014</v>
      </c>
      <c r="B74" s="19"/>
      <c r="C74" s="19">
        <v>55151398.100000001</v>
      </c>
      <c r="D74" s="19"/>
      <c r="E74" s="28"/>
      <c r="F74" s="19"/>
      <c r="G74" s="28"/>
      <c r="H74" s="19"/>
      <c r="I74" s="218"/>
      <c r="J74" s="218"/>
      <c r="K74" s="222"/>
      <c r="L74" s="218"/>
      <c r="M74" s="101"/>
      <c r="N74"/>
      <c r="O74" s="106"/>
      <c r="P74"/>
      <c r="Q74" s="140"/>
      <c r="R74" s="106"/>
      <c r="S74" s="275"/>
      <c r="T74" s="274"/>
      <c r="U74" s="275"/>
      <c r="V74" s="274"/>
      <c r="W74" s="276"/>
      <c r="X74" s="106"/>
    </row>
    <row r="75" spans="1:26" x14ac:dyDescent="0.25">
      <c r="A75" s="96">
        <v>2015</v>
      </c>
      <c r="B75" s="19"/>
      <c r="C75" s="19">
        <v>0</v>
      </c>
      <c r="D75" s="114">
        <v>-20203528.570000172</v>
      </c>
      <c r="E75" s="28"/>
      <c r="F75" s="19"/>
      <c r="G75" s="28"/>
      <c r="H75" s="19"/>
      <c r="I75" s="219"/>
      <c r="J75" s="219"/>
      <c r="K75" s="223"/>
      <c r="L75" s="219"/>
      <c r="M75" s="180"/>
      <c r="N75" s="9"/>
      <c r="O75" s="118"/>
      <c r="P75" s="9"/>
      <c r="Q75" s="201"/>
      <c r="R75" s="199"/>
      <c r="S75" s="199"/>
      <c r="T75" s="172"/>
      <c r="U75" s="199"/>
      <c r="V75" s="172"/>
      <c r="W75" s="201"/>
      <c r="X75" s="118"/>
    </row>
    <row r="76" spans="1:26" x14ac:dyDescent="0.25">
      <c r="A76" s="96">
        <v>2016</v>
      </c>
      <c r="B76" s="19"/>
      <c r="C76" s="19"/>
      <c r="D76" s="19"/>
      <c r="E76" s="28">
        <v>116979580.299999</v>
      </c>
      <c r="F76" s="19"/>
      <c r="G76" s="28"/>
      <c r="H76" s="19"/>
      <c r="I76" s="219"/>
      <c r="J76" s="219"/>
      <c r="K76" s="223"/>
      <c r="L76" s="219"/>
      <c r="M76" s="180"/>
      <c r="N76" s="9"/>
      <c r="O76" s="118"/>
      <c r="P76" s="9"/>
      <c r="Q76" s="201"/>
      <c r="R76" s="199"/>
      <c r="S76" s="199"/>
      <c r="T76" s="172"/>
      <c r="U76" s="199"/>
      <c r="V76" s="172"/>
      <c r="W76" s="201"/>
      <c r="X76" s="118"/>
    </row>
    <row r="77" spans="1:26" x14ac:dyDescent="0.25">
      <c r="A77" s="96">
        <v>2017</v>
      </c>
      <c r="B77" s="19"/>
      <c r="C77" s="19"/>
      <c r="D77" s="19"/>
      <c r="E77" s="28"/>
      <c r="F77" s="19">
        <v>96023888.079999685</v>
      </c>
      <c r="G77" s="28"/>
      <c r="H77" s="19"/>
      <c r="I77" s="219"/>
      <c r="J77" s="219"/>
      <c r="K77" s="223"/>
      <c r="L77" s="219"/>
      <c r="M77" s="180"/>
      <c r="N77" s="9"/>
      <c r="O77" s="118"/>
      <c r="P77" s="9"/>
      <c r="Q77" s="201"/>
      <c r="R77" s="199"/>
      <c r="S77" s="199"/>
      <c r="T77" s="172"/>
      <c r="U77" s="199"/>
      <c r="V77" s="172"/>
      <c r="W77" s="201"/>
      <c r="X77" s="118"/>
    </row>
    <row r="78" spans="1:26" x14ac:dyDescent="0.25">
      <c r="A78" s="96">
        <v>2018</v>
      </c>
      <c r="B78" s="19"/>
      <c r="C78" s="19"/>
      <c r="D78" s="19"/>
      <c r="E78" s="28"/>
      <c r="F78" s="19"/>
      <c r="G78" s="121">
        <v>-1538012.37</v>
      </c>
      <c r="H78" s="19"/>
      <c r="I78" s="219"/>
      <c r="J78" s="219"/>
      <c r="K78" s="223"/>
      <c r="L78" s="219"/>
      <c r="M78" s="180"/>
      <c r="N78" s="9"/>
      <c r="O78" s="118"/>
      <c r="P78" s="9"/>
      <c r="Q78" s="201"/>
      <c r="R78" s="199"/>
      <c r="S78" s="199"/>
      <c r="T78" s="172"/>
      <c r="U78" s="199"/>
      <c r="V78" s="172"/>
      <c r="W78" s="201"/>
      <c r="X78" s="118"/>
    </row>
    <row r="79" spans="1:26" x14ac:dyDescent="0.25">
      <c r="A79" s="96">
        <v>2019</v>
      </c>
      <c r="B79" s="19"/>
      <c r="C79" s="19"/>
      <c r="D79" s="19"/>
      <c r="E79" s="28"/>
      <c r="F79" s="19"/>
      <c r="G79" s="28"/>
      <c r="H79" s="19">
        <v>38886704.729999997</v>
      </c>
      <c r="I79" s="219"/>
      <c r="J79" s="219"/>
      <c r="K79" s="223"/>
      <c r="L79" s="219"/>
      <c r="M79" s="180"/>
      <c r="N79" s="9"/>
      <c r="O79" s="118"/>
      <c r="P79" s="9"/>
      <c r="Q79" s="201"/>
      <c r="R79" s="199"/>
      <c r="S79" s="199"/>
      <c r="T79" s="172"/>
      <c r="U79" s="199"/>
      <c r="V79" s="172"/>
      <c r="W79" s="201"/>
      <c r="X79" s="118"/>
    </row>
    <row r="80" spans="1:26" x14ac:dyDescent="0.25">
      <c r="A80" s="96">
        <v>2020</v>
      </c>
      <c r="B80" s="19"/>
      <c r="C80" s="19"/>
      <c r="D80" s="19"/>
      <c r="E80" s="28"/>
      <c r="F80" s="19"/>
      <c r="G80" s="28"/>
      <c r="H80" s="19"/>
      <c r="I80" s="114">
        <v>-29619408.019999892</v>
      </c>
      <c r="J80" s="114"/>
      <c r="K80" s="224"/>
      <c r="L80" s="114"/>
      <c r="M80" s="232"/>
      <c r="N80" s="150"/>
      <c r="O80" s="154"/>
      <c r="P80" s="150"/>
      <c r="Q80" s="211"/>
      <c r="R80" s="212"/>
      <c r="S80" s="212"/>
      <c r="T80" s="213"/>
      <c r="U80" s="212"/>
      <c r="V80" s="213"/>
      <c r="W80" s="211"/>
      <c r="X80" s="154"/>
    </row>
    <row r="81" spans="1:24" x14ac:dyDescent="0.25">
      <c r="A81" s="96">
        <v>2021</v>
      </c>
      <c r="B81" s="19"/>
      <c r="C81" s="19"/>
      <c r="D81" s="19"/>
      <c r="E81" s="28"/>
      <c r="F81" s="19"/>
      <c r="G81" s="28"/>
      <c r="H81" s="19"/>
      <c r="I81" s="220"/>
      <c r="J81" s="221">
        <v>196689556.97</v>
      </c>
      <c r="K81" s="225"/>
      <c r="L81" s="221"/>
      <c r="M81" s="233"/>
      <c r="N81" s="169"/>
      <c r="O81" s="166"/>
      <c r="P81" s="169"/>
      <c r="Q81" s="161"/>
      <c r="R81" s="214"/>
      <c r="S81" s="215"/>
      <c r="T81" s="216"/>
      <c r="U81" s="215"/>
      <c r="V81" s="216"/>
      <c r="W81" s="161"/>
      <c r="X81" s="155"/>
    </row>
    <row r="82" spans="1:24" x14ac:dyDescent="0.25">
      <c r="A82" s="96">
        <v>2022</v>
      </c>
      <c r="B82" s="142"/>
      <c r="C82" s="19"/>
      <c r="D82" s="19"/>
      <c r="E82" s="28"/>
      <c r="F82" s="19"/>
      <c r="G82" s="28"/>
      <c r="H82" s="19"/>
      <c r="I82" s="220"/>
      <c r="J82" s="221"/>
      <c r="K82" s="235">
        <v>-28159182.299999982</v>
      </c>
      <c r="L82" s="221"/>
      <c r="M82" s="233"/>
      <c r="N82" s="169"/>
      <c r="O82" s="166"/>
      <c r="P82" s="169"/>
      <c r="Q82" s="161"/>
      <c r="R82" s="214"/>
      <c r="S82" s="215"/>
      <c r="T82" s="216"/>
      <c r="U82" s="215"/>
      <c r="V82" s="216"/>
      <c r="W82" s="161"/>
      <c r="X82" s="155"/>
    </row>
    <row r="83" spans="1:24" x14ac:dyDescent="0.25">
      <c r="A83" s="96">
        <v>2023</v>
      </c>
      <c r="B83" s="142"/>
      <c r="C83" s="19"/>
      <c r="D83" s="19"/>
      <c r="E83" s="28"/>
      <c r="F83" s="19"/>
      <c r="G83" s="28"/>
      <c r="H83" s="19"/>
      <c r="I83" s="220"/>
      <c r="J83" s="221"/>
      <c r="K83" s="226"/>
      <c r="L83" s="220">
        <v>-83593602.100000158</v>
      </c>
      <c r="M83" s="233"/>
      <c r="N83" s="169"/>
      <c r="O83" s="166"/>
      <c r="P83" s="169"/>
      <c r="Q83" s="161"/>
      <c r="R83" s="214"/>
      <c r="S83" s="215"/>
      <c r="T83" s="216"/>
      <c r="U83" s="215"/>
      <c r="V83" s="216"/>
      <c r="W83" s="161"/>
      <c r="X83" s="155"/>
    </row>
    <row r="84" spans="1:24" x14ac:dyDescent="0.25">
      <c r="A84" s="96">
        <v>2024</v>
      </c>
      <c r="B84" s="142"/>
      <c r="C84" s="19"/>
      <c r="D84" s="19"/>
      <c r="E84" s="28"/>
      <c r="F84" s="19"/>
      <c r="G84" s="28"/>
      <c r="H84" s="19"/>
      <c r="I84" s="220"/>
      <c r="J84" s="221"/>
      <c r="K84" s="226"/>
      <c r="L84" s="234"/>
      <c r="M84" s="258">
        <v>134836570.76999998</v>
      </c>
      <c r="N84" s="216">
        <v>217627194.50999999</v>
      </c>
      <c r="O84" s="166">
        <v>205478551.11000001</v>
      </c>
      <c r="P84" s="169">
        <v>236173695.28999999</v>
      </c>
      <c r="Q84" s="161">
        <v>234202436.62</v>
      </c>
      <c r="R84" s="214">
        <v>275895199.01999998</v>
      </c>
      <c r="S84" s="215">
        <v>272754847.91000003</v>
      </c>
      <c r="T84" s="216">
        <v>256883554.49000001</v>
      </c>
      <c r="U84" s="215">
        <v>227989932.41999999</v>
      </c>
      <c r="V84" s="216">
        <v>128870089.40000001</v>
      </c>
      <c r="W84" s="161">
        <v>113645321.70999999</v>
      </c>
      <c r="X84" s="155"/>
    </row>
    <row r="85" spans="1:24" x14ac:dyDescent="0.25">
      <c r="A85" s="28" t="s">
        <v>208</v>
      </c>
      <c r="B85" s="128">
        <f t="shared" ref="B85:G85" si="12">SUM(B72:B78)</f>
        <v>780488348.00999999</v>
      </c>
      <c r="C85" s="21">
        <f t="shared" si="12"/>
        <v>811534322.30000007</v>
      </c>
      <c r="D85" s="21">
        <f t="shared" si="12"/>
        <v>1060348193.7299998</v>
      </c>
      <c r="E85" s="129">
        <f t="shared" si="12"/>
        <v>1257937098.7399988</v>
      </c>
      <c r="F85" s="21">
        <f t="shared" si="12"/>
        <v>1634028381.7299998</v>
      </c>
      <c r="G85" s="22">
        <f t="shared" si="12"/>
        <v>2328968469.6700001</v>
      </c>
      <c r="H85" s="21">
        <f>SUM(H72:H79)</f>
        <v>2820811092.4099998</v>
      </c>
      <c r="I85" s="21">
        <f>SUM(I72:I81)</f>
        <v>2822017938.8299999</v>
      </c>
      <c r="J85" s="21">
        <v>3158101253.2999997</v>
      </c>
      <c r="K85" s="129">
        <v>2970005655.6399999</v>
      </c>
      <c r="L85" s="22">
        <v>3112602758.1700001</v>
      </c>
      <c r="M85" s="108">
        <f t="shared" ref="M85:R85" si="13">M72+M84</f>
        <v>3236133984.0300002</v>
      </c>
      <c r="N85" s="108">
        <f t="shared" si="13"/>
        <v>3307932658.96</v>
      </c>
      <c r="O85" s="108">
        <f t="shared" si="13"/>
        <v>3290961124.8099999</v>
      </c>
      <c r="P85" s="108">
        <f t="shared" si="13"/>
        <v>3321165838.9699998</v>
      </c>
      <c r="Q85" s="108">
        <f t="shared" si="13"/>
        <v>3318155958.21</v>
      </c>
      <c r="R85" s="108">
        <f t="shared" si="13"/>
        <v>3354077986.2099996</v>
      </c>
      <c r="S85" s="205">
        <f>S72+S84</f>
        <v>3349697917.3999996</v>
      </c>
      <c r="T85" s="205">
        <f>T72+T84</f>
        <v>3332755676.4700003</v>
      </c>
      <c r="U85" s="205">
        <f>U72+U84</f>
        <v>3302467474.6400003</v>
      </c>
      <c r="V85" s="205">
        <f>V72+V84</f>
        <v>3205458203.71</v>
      </c>
      <c r="W85" s="205">
        <f>W72+W84</f>
        <v>3225759429.2000003</v>
      </c>
      <c r="X85" s="108">
        <f>X72+X83</f>
        <v>0</v>
      </c>
    </row>
    <row r="86" spans="1:24" x14ac:dyDescent="0.25">
      <c r="B86" s="19"/>
      <c r="C86" s="19"/>
      <c r="D86" s="19"/>
      <c r="E86" s="28"/>
      <c r="F86" s="107"/>
      <c r="G86" s="107"/>
      <c r="H86" s="107"/>
      <c r="M86" s="118"/>
      <c r="O86" s="118"/>
      <c r="Q86" s="201"/>
      <c r="R86" s="199"/>
      <c r="S86" s="199"/>
      <c r="T86" s="195"/>
      <c r="U86" s="199"/>
      <c r="V86" s="195"/>
      <c r="W86" s="277"/>
      <c r="X86" s="247"/>
    </row>
    <row r="87" spans="1:24" ht="15.75" thickBot="1" x14ac:dyDescent="0.3">
      <c r="A87" s="23" t="s">
        <v>209</v>
      </c>
      <c r="B87" s="23">
        <v>907553421.10000002</v>
      </c>
      <c r="C87" s="23">
        <v>949643579.37000012</v>
      </c>
      <c r="D87" s="23">
        <f>D62+D85</f>
        <v>1197642984.9299998</v>
      </c>
      <c r="E87" s="36">
        <f>+E62+E85</f>
        <v>1392709061.9799988</v>
      </c>
      <c r="F87" s="109">
        <v>1827376225.8399997</v>
      </c>
      <c r="G87" s="109">
        <f>+G62+G85</f>
        <v>2465965220.8800001</v>
      </c>
      <c r="H87" s="109">
        <f>+H62+H85</f>
        <v>3034287417.5899997</v>
      </c>
      <c r="I87" s="109">
        <f>+I62+I85</f>
        <v>2972276735.2599998</v>
      </c>
      <c r="J87" s="109">
        <v>3280808188.7199998</v>
      </c>
      <c r="K87" s="148">
        <v>3099982282.6900001</v>
      </c>
      <c r="L87" s="148">
        <v>3266350344.6800003</v>
      </c>
      <c r="M87" s="109">
        <f t="shared" ref="M87:X87" si="14">M62+M85</f>
        <v>3378819844.54</v>
      </c>
      <c r="N87" s="109">
        <f t="shared" si="14"/>
        <v>3464952724.5100002</v>
      </c>
      <c r="O87" s="109">
        <f>O62+O85</f>
        <v>3449581628.04</v>
      </c>
      <c r="P87" s="109">
        <f>P62+P85</f>
        <v>3481905932.9899998</v>
      </c>
      <c r="Q87" s="109">
        <f t="shared" si="14"/>
        <v>3496635917.9400001</v>
      </c>
      <c r="R87" s="109">
        <f t="shared" si="14"/>
        <v>3516305759.9899998</v>
      </c>
      <c r="S87" s="243">
        <f>S62+S85</f>
        <v>3537426202.4199996</v>
      </c>
      <c r="T87" s="243">
        <f>T62+T85</f>
        <v>3528095626.7100005</v>
      </c>
      <c r="U87" s="243">
        <f>U62+U85</f>
        <v>3505634124.9800005</v>
      </c>
      <c r="V87" s="278">
        <f>V62+V85</f>
        <v>3438233658.2399998</v>
      </c>
      <c r="W87" s="278">
        <f>W62+W85</f>
        <v>3463469370.5400004</v>
      </c>
      <c r="X87" s="248">
        <f t="shared" si="14"/>
        <v>0</v>
      </c>
    </row>
    <row r="88" spans="1:24" ht="16.5" thickTop="1" thickBot="1" x14ac:dyDescent="0.3">
      <c r="B88" s="20">
        <f>+B87-B41</f>
        <v>0</v>
      </c>
      <c r="C88" s="20">
        <f>+C87-C41</f>
        <v>0</v>
      </c>
      <c r="D88" s="20">
        <f>+D87-D41</f>
        <v>0</v>
      </c>
      <c r="E88" s="20">
        <f>+E41-E87</f>
        <v>0</v>
      </c>
      <c r="F88" s="20">
        <v>0</v>
      </c>
      <c r="G88" s="20">
        <f>+G41-G87</f>
        <v>-4.0000438690185547E-2</v>
      </c>
      <c r="H88" s="20">
        <f>+H41-H87</f>
        <v>0</v>
      </c>
      <c r="J88" s="1">
        <v>0</v>
      </c>
      <c r="L88" s="1">
        <v>0</v>
      </c>
      <c r="M88" s="118">
        <f t="shared" ref="M88:X88" si="15">M41-M87</f>
        <v>0</v>
      </c>
      <c r="N88" s="1">
        <f t="shared" si="15"/>
        <v>0</v>
      </c>
      <c r="O88" s="125">
        <f t="shared" si="15"/>
        <v>0</v>
      </c>
      <c r="P88" s="125">
        <f t="shared" si="15"/>
        <v>0</v>
      </c>
      <c r="Q88" s="126">
        <f t="shared" si="15"/>
        <v>0</v>
      </c>
      <c r="R88" s="126">
        <f t="shared" si="15"/>
        <v>0</v>
      </c>
      <c r="S88" s="279">
        <f t="shared" si="15"/>
        <v>0</v>
      </c>
      <c r="T88" s="279">
        <f t="shared" si="15"/>
        <v>0</v>
      </c>
      <c r="U88" s="279">
        <f t="shared" si="15"/>
        <v>0</v>
      </c>
      <c r="V88" s="279">
        <f t="shared" si="15"/>
        <v>0</v>
      </c>
      <c r="W88" s="279">
        <f t="shared" si="15"/>
        <v>0</v>
      </c>
      <c r="X88" s="126">
        <f t="shared" si="15"/>
        <v>0</v>
      </c>
    </row>
    <row r="89" spans="1:24" x14ac:dyDescent="0.25">
      <c r="A89" s="97"/>
      <c r="B89" s="88"/>
      <c r="C89" s="89"/>
      <c r="D89" s="89"/>
      <c r="E89" s="90"/>
      <c r="F89" s="90"/>
      <c r="G89" s="90"/>
      <c r="H89" s="90"/>
      <c r="I89" s="137"/>
      <c r="J89" s="137"/>
      <c r="K89" s="137"/>
      <c r="L89" s="137"/>
      <c r="M89" s="137"/>
      <c r="N89" s="117"/>
      <c r="O89" s="117"/>
      <c r="P89" s="163"/>
      <c r="Q89" s="137"/>
      <c r="R89" s="117"/>
      <c r="S89" s="241"/>
      <c r="T89" s="242"/>
      <c r="U89" s="241"/>
      <c r="V89" s="242"/>
      <c r="W89" s="240"/>
      <c r="X89" s="117"/>
    </row>
    <row r="90" spans="1:24" x14ac:dyDescent="0.25">
      <c r="A90" s="93" t="s">
        <v>210</v>
      </c>
      <c r="B90" s="35"/>
      <c r="C90" s="28"/>
      <c r="D90" s="28"/>
      <c r="E90" s="92"/>
      <c r="F90" s="92"/>
      <c r="G90" s="92"/>
      <c r="H90" s="92"/>
      <c r="I90" s="134"/>
      <c r="J90" s="134"/>
      <c r="K90" s="134"/>
      <c r="L90" s="134"/>
      <c r="M90" s="134"/>
      <c r="N90" s="118"/>
      <c r="O90" s="118"/>
      <c r="P90" s="9"/>
      <c r="Q90" s="134"/>
      <c r="R90" s="118"/>
      <c r="S90" s="199"/>
      <c r="T90" s="172"/>
      <c r="U90" s="199"/>
      <c r="V90" s="172"/>
      <c r="W90" s="201"/>
      <c r="X90" s="118"/>
    </row>
    <row r="91" spans="1:24" x14ac:dyDescent="0.25">
      <c r="A91" s="91"/>
      <c r="B91" s="35"/>
      <c r="C91" s="28"/>
      <c r="D91" s="28"/>
      <c r="E91" s="92"/>
      <c r="F91" s="92"/>
      <c r="G91" s="92"/>
      <c r="H91" s="92"/>
      <c r="I91" s="134"/>
      <c r="J91" s="134"/>
      <c r="K91" s="134"/>
      <c r="L91" s="134"/>
      <c r="M91" s="134"/>
      <c r="N91" s="118"/>
      <c r="O91" s="118"/>
      <c r="P91" s="9"/>
      <c r="Q91" s="134"/>
      <c r="R91" s="118"/>
      <c r="S91" s="199"/>
      <c r="T91" s="172"/>
      <c r="U91" s="199"/>
      <c r="V91" s="172"/>
      <c r="W91" s="201"/>
      <c r="X91" s="118"/>
    </row>
    <row r="92" spans="1:24" x14ac:dyDescent="0.25">
      <c r="A92" s="91" t="s">
        <v>155</v>
      </c>
      <c r="B92" s="35"/>
      <c r="C92" s="28"/>
      <c r="D92" s="28">
        <v>7553037.2199999997</v>
      </c>
      <c r="E92" s="92">
        <v>7553037.2199999997</v>
      </c>
      <c r="F92" s="92">
        <v>7553037.2199999997</v>
      </c>
      <c r="G92" s="92">
        <v>7553037.2199999997</v>
      </c>
      <c r="H92" s="92">
        <v>7553037.2199999997</v>
      </c>
      <c r="I92" s="119">
        <v>7553037.2199999997</v>
      </c>
      <c r="J92" s="119">
        <v>7553037.2199999997</v>
      </c>
      <c r="K92" s="119">
        <v>7553037.2199999997</v>
      </c>
      <c r="L92" s="119">
        <v>7553037.2199999997</v>
      </c>
      <c r="M92" s="119">
        <v>7553037.2199999997</v>
      </c>
      <c r="N92" s="110">
        <v>7553037.2199999997</v>
      </c>
      <c r="O92" s="110">
        <v>7553037.2199999997</v>
      </c>
      <c r="P92" s="120">
        <v>7553037.2199999997</v>
      </c>
      <c r="Q92" s="119">
        <v>7553037.2199999997</v>
      </c>
      <c r="R92" s="110">
        <v>7553037.2199999997</v>
      </c>
      <c r="S92" s="191">
        <v>7553037.2199999997</v>
      </c>
      <c r="T92" s="192">
        <v>7553037.2199999997</v>
      </c>
      <c r="U92" s="191">
        <v>7553037.2199999997</v>
      </c>
      <c r="V92" s="192">
        <v>7553037.2199999997</v>
      </c>
      <c r="W92" s="193">
        <v>7553037.2199999997</v>
      </c>
      <c r="X92" s="110"/>
    </row>
    <row r="93" spans="1:24" x14ac:dyDescent="0.25">
      <c r="A93" s="91" t="s">
        <v>157</v>
      </c>
      <c r="B93" s="35"/>
      <c r="C93" s="28"/>
      <c r="D93" s="28">
        <v>5732726.1600000001</v>
      </c>
      <c r="E93" s="92">
        <v>5732726.1600000001</v>
      </c>
      <c r="F93" s="92">
        <v>5732726.1600000001</v>
      </c>
      <c r="G93" s="92">
        <v>5732726.1600000001</v>
      </c>
      <c r="H93" s="92">
        <v>5732726.1600000001</v>
      </c>
      <c r="I93" s="119">
        <v>5732726.1600000001</v>
      </c>
      <c r="J93" s="119">
        <v>5732726.1600000001</v>
      </c>
      <c r="K93" s="119">
        <v>5732726.1600000001</v>
      </c>
      <c r="L93" s="119">
        <v>5732726.1600000001</v>
      </c>
      <c r="M93" s="119">
        <v>5732726.1600000001</v>
      </c>
      <c r="N93" s="110">
        <v>5732726.1600000001</v>
      </c>
      <c r="O93" s="110">
        <v>5732726.1600000001</v>
      </c>
      <c r="P93" s="120">
        <v>5732726.1600000001</v>
      </c>
      <c r="Q93" s="119">
        <v>5732726.1600000001</v>
      </c>
      <c r="R93" s="110">
        <v>5732726.1600000001</v>
      </c>
      <c r="S93" s="191">
        <v>5732726.1600000001</v>
      </c>
      <c r="T93" s="192">
        <v>5732726.1600000001</v>
      </c>
      <c r="U93" s="191">
        <v>5732726.1600000001</v>
      </c>
      <c r="V93" s="192">
        <v>5732726.1600000001</v>
      </c>
      <c r="W93" s="193">
        <v>5732726.1600000001</v>
      </c>
      <c r="X93" s="110"/>
    </row>
    <row r="94" spans="1:24" x14ac:dyDescent="0.25">
      <c r="A94" s="91" t="s">
        <v>160</v>
      </c>
      <c r="B94" s="35"/>
      <c r="C94" s="28"/>
      <c r="D94" s="28">
        <v>619425</v>
      </c>
      <c r="E94" s="92">
        <v>619425</v>
      </c>
      <c r="F94" s="92">
        <v>619425</v>
      </c>
      <c r="G94" s="92">
        <v>619457</v>
      </c>
      <c r="H94" s="92">
        <v>619457</v>
      </c>
      <c r="I94" s="119">
        <v>619457</v>
      </c>
      <c r="J94" s="119">
        <v>619457</v>
      </c>
      <c r="K94" s="119">
        <v>619457</v>
      </c>
      <c r="L94" s="119">
        <v>619457</v>
      </c>
      <c r="M94" s="119">
        <v>619457</v>
      </c>
      <c r="N94" s="110">
        <v>619457</v>
      </c>
      <c r="O94" s="110">
        <v>619457</v>
      </c>
      <c r="P94" s="120">
        <v>619457</v>
      </c>
      <c r="Q94" s="119">
        <v>619457</v>
      </c>
      <c r="R94" s="110">
        <v>619457</v>
      </c>
      <c r="S94" s="191">
        <v>619457</v>
      </c>
      <c r="T94" s="192">
        <v>619457</v>
      </c>
      <c r="U94" s="191">
        <v>619457</v>
      </c>
      <c r="V94" s="192">
        <v>619457</v>
      </c>
      <c r="W94" s="193">
        <v>619457</v>
      </c>
      <c r="X94" s="110"/>
    </row>
    <row r="95" spans="1:24" x14ac:dyDescent="0.25">
      <c r="A95" s="91" t="s">
        <v>162</v>
      </c>
      <c r="B95" s="35"/>
      <c r="C95" s="28"/>
      <c r="D95" s="28">
        <v>654524259.76999998</v>
      </c>
      <c r="E95" s="92">
        <v>654524259.76999998</v>
      </c>
      <c r="F95" s="92">
        <v>654524259.76999998</v>
      </c>
      <c r="G95" s="92">
        <v>654524259.76999998</v>
      </c>
      <c r="H95" s="92">
        <v>654524259.76999998</v>
      </c>
      <c r="I95" s="119">
        <v>654524259.76999998</v>
      </c>
      <c r="J95" s="119">
        <v>654524259.76999998</v>
      </c>
      <c r="K95" s="119">
        <v>654524259.76999998</v>
      </c>
      <c r="L95" s="119">
        <v>654524259.76999998</v>
      </c>
      <c r="M95" s="119">
        <v>654524259.76999998</v>
      </c>
      <c r="N95" s="110">
        <v>654524259.76999998</v>
      </c>
      <c r="O95" s="110">
        <v>654524259.76999998</v>
      </c>
      <c r="P95" s="120">
        <v>654524259.76999998</v>
      </c>
      <c r="Q95" s="119">
        <v>654524259.76999998</v>
      </c>
      <c r="R95" s="110">
        <v>654524259.76999998</v>
      </c>
      <c r="S95" s="191">
        <v>654524259.76999998</v>
      </c>
      <c r="T95" s="192">
        <v>654524259.76999998</v>
      </c>
      <c r="U95" s="191">
        <v>654524259.76999998</v>
      </c>
      <c r="V95" s="192">
        <v>654524259.76999998</v>
      </c>
      <c r="W95" s="193">
        <v>654524259.76999998</v>
      </c>
      <c r="X95" s="110"/>
    </row>
    <row r="96" spans="1:24" x14ac:dyDescent="0.25">
      <c r="A96" s="91" t="s">
        <v>164</v>
      </c>
      <c r="B96" s="35"/>
      <c r="C96" s="28"/>
      <c r="D96" s="28">
        <v>450000</v>
      </c>
      <c r="E96" s="92">
        <v>450000</v>
      </c>
      <c r="F96" s="92">
        <v>450000</v>
      </c>
      <c r="G96" s="92">
        <v>450000</v>
      </c>
      <c r="H96" s="92">
        <v>450000</v>
      </c>
      <c r="I96" s="119">
        <v>450000</v>
      </c>
      <c r="J96" s="119">
        <v>450000</v>
      </c>
      <c r="K96" s="119">
        <v>450000</v>
      </c>
      <c r="L96" s="119">
        <v>450000</v>
      </c>
      <c r="M96" s="119">
        <v>450000</v>
      </c>
      <c r="N96" s="110">
        <v>450000</v>
      </c>
      <c r="O96" s="110">
        <v>450000</v>
      </c>
      <c r="P96" s="120">
        <v>450000</v>
      </c>
      <c r="Q96" s="119">
        <v>450000</v>
      </c>
      <c r="R96" s="110">
        <v>450000</v>
      </c>
      <c r="S96" s="191">
        <v>450000</v>
      </c>
      <c r="T96" s="192">
        <v>450000</v>
      </c>
      <c r="U96" s="191">
        <v>450000</v>
      </c>
      <c r="V96" s="192">
        <v>450000</v>
      </c>
      <c r="W96" s="193">
        <v>450000</v>
      </c>
      <c r="X96" s="110"/>
    </row>
    <row r="97" spans="1:24" x14ac:dyDescent="0.25">
      <c r="A97" s="91" t="s">
        <v>166</v>
      </c>
      <c r="B97" s="35"/>
      <c r="C97" s="28"/>
      <c r="D97" s="28">
        <v>15675082.789999999</v>
      </c>
      <c r="E97" s="92">
        <v>15336422.789999999</v>
      </c>
      <c r="F97" s="92">
        <v>15238714.789999999</v>
      </c>
      <c r="G97" s="92">
        <v>15211314.789999999</v>
      </c>
      <c r="H97" s="92">
        <v>15211314.790000001</v>
      </c>
      <c r="I97" s="119">
        <v>15211314.790000001</v>
      </c>
      <c r="J97" s="119">
        <v>15211314.790000001</v>
      </c>
      <c r="K97" s="119">
        <v>15211314.790000001</v>
      </c>
      <c r="L97" s="119">
        <v>15211314.790000001</v>
      </c>
      <c r="M97" s="119">
        <v>15211314.790000001</v>
      </c>
      <c r="N97" s="110">
        <v>15211314.790000001</v>
      </c>
      <c r="O97" s="110">
        <v>15211314.790000001</v>
      </c>
      <c r="P97" s="120">
        <v>15211314.790000001</v>
      </c>
      <c r="Q97" s="119">
        <v>15211314.790000001</v>
      </c>
      <c r="R97" s="110">
        <v>15211314.790000001</v>
      </c>
      <c r="S97" s="191">
        <v>15211314.790000001</v>
      </c>
      <c r="T97" s="192">
        <v>15211314.790000001</v>
      </c>
      <c r="U97" s="191">
        <v>15211314.790000001</v>
      </c>
      <c r="V97" s="192">
        <v>15211314.790000001</v>
      </c>
      <c r="W97" s="193">
        <v>15211314.790000001</v>
      </c>
      <c r="X97" s="110"/>
    </row>
    <row r="98" spans="1:24" ht="15.75" thickBot="1" x14ac:dyDescent="0.3">
      <c r="A98" s="91"/>
      <c r="B98" s="35"/>
      <c r="C98" s="28"/>
      <c r="D98" s="28"/>
      <c r="E98" s="92"/>
      <c r="F98" s="92"/>
      <c r="G98" s="92"/>
      <c r="H98" s="92"/>
      <c r="I98" s="138"/>
      <c r="J98" s="138"/>
      <c r="K98" s="138"/>
      <c r="L98" s="138"/>
      <c r="M98" s="138"/>
      <c r="N98" s="133"/>
      <c r="O98" s="133"/>
      <c r="P98" s="164"/>
      <c r="Q98" s="138"/>
      <c r="R98" s="133"/>
      <c r="S98" s="237"/>
      <c r="T98" s="238"/>
      <c r="U98" s="237"/>
      <c r="V98" s="238"/>
      <c r="W98" s="236"/>
      <c r="X98" s="133"/>
    </row>
    <row r="99" spans="1:24" x14ac:dyDescent="0.25">
      <c r="A99" s="87" t="s">
        <v>237</v>
      </c>
      <c r="B99" s="88"/>
      <c r="C99" s="89"/>
      <c r="D99" s="89"/>
      <c r="E99" s="90"/>
      <c r="F99" s="90"/>
      <c r="G99" s="90"/>
      <c r="H99" s="89"/>
      <c r="I99" s="117"/>
      <c r="J99" s="9"/>
      <c r="K99" s="117"/>
      <c r="L99" s="118"/>
      <c r="M99" s="118"/>
      <c r="N99" s="9"/>
      <c r="O99" s="118"/>
      <c r="P99" s="9"/>
      <c r="Q99" s="134"/>
      <c r="R99" s="199"/>
      <c r="S99" s="199"/>
      <c r="T99" s="172"/>
      <c r="U99" s="199"/>
      <c r="V99" s="172"/>
      <c r="W99" s="201"/>
      <c r="X99" s="118"/>
    </row>
    <row r="100" spans="1:24" x14ac:dyDescent="0.25">
      <c r="A100" s="91"/>
      <c r="B100" s="35"/>
      <c r="C100" s="28"/>
      <c r="D100" s="28"/>
      <c r="E100" s="92"/>
      <c r="F100" s="92"/>
      <c r="G100" s="92"/>
      <c r="H100" s="28"/>
      <c r="I100" s="118"/>
      <c r="J100" s="9"/>
      <c r="K100" s="118"/>
      <c r="L100" s="118"/>
      <c r="M100" s="118"/>
      <c r="N100" s="9"/>
      <c r="O100" s="118"/>
      <c r="P100" s="9"/>
      <c r="Q100" s="134"/>
      <c r="R100" s="199"/>
      <c r="S100" s="199"/>
      <c r="T100" s="172"/>
      <c r="U100" s="199"/>
      <c r="V100" s="172"/>
      <c r="W100" s="201"/>
      <c r="X100" s="118"/>
    </row>
    <row r="101" spans="1:24" x14ac:dyDescent="0.25">
      <c r="A101" s="91" t="s">
        <v>233</v>
      </c>
      <c r="B101" s="28">
        <v>967723857</v>
      </c>
      <c r="C101" s="28">
        <v>1068570765</v>
      </c>
      <c r="D101" s="28">
        <v>1066932861.7</v>
      </c>
      <c r="E101" s="92">
        <v>1100540210.77</v>
      </c>
      <c r="F101" s="92">
        <v>1201246812.25</v>
      </c>
      <c r="G101" s="92">
        <v>1234141191.5999999</v>
      </c>
      <c r="H101" s="28">
        <v>1357978096.5599999</v>
      </c>
      <c r="I101" s="118">
        <v>1530309321.6400001</v>
      </c>
      <c r="J101" s="9">
        <v>1531237371.3700001</v>
      </c>
      <c r="K101" s="118">
        <v>1649706363.8700001</v>
      </c>
      <c r="L101" s="118">
        <v>1890033591.25</v>
      </c>
      <c r="M101" s="118">
        <v>2008379430</v>
      </c>
      <c r="N101" s="9">
        <v>2008379430</v>
      </c>
      <c r="O101" s="9">
        <v>2008379430</v>
      </c>
      <c r="P101" s="118">
        <v>2008379430</v>
      </c>
      <c r="Q101" s="134">
        <v>2008379430</v>
      </c>
      <c r="R101" s="199">
        <v>2008379430</v>
      </c>
      <c r="S101" s="199">
        <v>2008379430</v>
      </c>
      <c r="T101" s="199">
        <v>2008379430</v>
      </c>
      <c r="U101" s="199">
        <v>2008379430</v>
      </c>
      <c r="V101" s="199">
        <v>2008379430</v>
      </c>
      <c r="W101" s="201">
        <v>2008379430</v>
      </c>
      <c r="X101" s="118"/>
    </row>
    <row r="102" spans="1:24" x14ac:dyDescent="0.25">
      <c r="A102" s="91" t="s">
        <v>170</v>
      </c>
      <c r="B102" s="28">
        <v>341874720.94</v>
      </c>
      <c r="C102" s="28">
        <v>172297313.28999999</v>
      </c>
      <c r="D102" s="28">
        <v>194919561.13</v>
      </c>
      <c r="E102" s="92">
        <v>453372052.52999997</v>
      </c>
      <c r="F102" s="92">
        <v>420704283.61000001</v>
      </c>
      <c r="G102" s="92">
        <v>365317297.49000001</v>
      </c>
      <c r="H102" s="28">
        <v>332877649.37</v>
      </c>
      <c r="I102" s="118">
        <v>185988332.91</v>
      </c>
      <c r="J102" s="9">
        <v>105153186.61</v>
      </c>
      <c r="K102" s="118">
        <v>348350787.88</v>
      </c>
      <c r="L102" s="118">
        <v>346363405.25</v>
      </c>
      <c r="M102" s="118"/>
      <c r="N102" s="9"/>
      <c r="O102" s="118">
        <v>29376613.850000001</v>
      </c>
      <c r="P102" s="172">
        <v>52376613.850000001</v>
      </c>
      <c r="Q102" s="134">
        <v>56226613.850000001</v>
      </c>
      <c r="R102" s="199">
        <v>68711556.579999998</v>
      </c>
      <c r="S102" s="199">
        <v>80403557.519999996</v>
      </c>
      <c r="T102" s="172">
        <v>85015657.519999996</v>
      </c>
      <c r="U102" s="199">
        <v>85165657.519999996</v>
      </c>
      <c r="V102" s="172">
        <v>108406666.43000001</v>
      </c>
      <c r="W102" s="201">
        <v>142089466.94999999</v>
      </c>
      <c r="X102" s="118"/>
    </row>
    <row r="103" spans="1:24" x14ac:dyDescent="0.25">
      <c r="A103" s="93" t="s">
        <v>236</v>
      </c>
      <c r="B103" s="22">
        <f t="shared" ref="B103:H103" si="16">SUM(B101:B102)</f>
        <v>1309598577.9400001</v>
      </c>
      <c r="C103" s="22">
        <f t="shared" si="16"/>
        <v>1240868078.29</v>
      </c>
      <c r="D103" s="22">
        <f t="shared" si="16"/>
        <v>1261852422.8299999</v>
      </c>
      <c r="E103" s="98">
        <f t="shared" si="16"/>
        <v>1553912263.3</v>
      </c>
      <c r="F103" s="98">
        <v>1621951095.8600001</v>
      </c>
      <c r="G103" s="98">
        <f t="shared" si="16"/>
        <v>1599458489.0899999</v>
      </c>
      <c r="H103" s="132">
        <f t="shared" si="16"/>
        <v>1690855745.9299998</v>
      </c>
      <c r="I103" s="167">
        <f t="shared" ref="I103" si="17">SUM(I101:I102)</f>
        <v>1716297654.5500002</v>
      </c>
      <c r="J103" s="165">
        <v>1636390557.98</v>
      </c>
      <c r="K103" s="167">
        <v>1998057151.75</v>
      </c>
      <c r="L103" s="167">
        <v>2236396996.5</v>
      </c>
      <c r="M103" s="167">
        <f t="shared" ref="M103:X103" si="18">M101+M102</f>
        <v>2008379430</v>
      </c>
      <c r="N103" s="167">
        <f t="shared" si="18"/>
        <v>2008379430</v>
      </c>
      <c r="O103" s="244">
        <f t="shared" si="18"/>
        <v>2037756043.8499999</v>
      </c>
      <c r="P103" s="260">
        <f t="shared" si="18"/>
        <v>2060756043.8499999</v>
      </c>
      <c r="Q103" s="156">
        <f t="shared" si="18"/>
        <v>2064606043.8499999</v>
      </c>
      <c r="R103" s="200">
        <f t="shared" si="18"/>
        <v>2077090986.5799999</v>
      </c>
      <c r="S103" s="200">
        <f t="shared" si="18"/>
        <v>2088782987.52</v>
      </c>
      <c r="T103" s="200">
        <f t="shared" si="18"/>
        <v>2093395087.52</v>
      </c>
      <c r="U103" s="200">
        <f t="shared" si="18"/>
        <v>2093545087.52</v>
      </c>
      <c r="V103" s="200">
        <f t="shared" si="18"/>
        <v>2116786096.4300001</v>
      </c>
      <c r="W103" s="200">
        <f t="shared" si="18"/>
        <v>2150468896.9499998</v>
      </c>
      <c r="X103" s="246">
        <f t="shared" si="18"/>
        <v>0</v>
      </c>
    </row>
    <row r="104" spans="1:24" x14ac:dyDescent="0.25">
      <c r="A104" s="91" t="s">
        <v>169</v>
      </c>
      <c r="B104" s="28">
        <v>103514975.84999999</v>
      </c>
      <c r="C104" s="28">
        <v>62282804.07</v>
      </c>
      <c r="D104" s="28">
        <v>36420912.43</v>
      </c>
      <c r="E104" s="92">
        <v>20325373.920000002</v>
      </c>
      <c r="F104" s="92">
        <v>0</v>
      </c>
      <c r="G104" s="92">
        <v>57922728.82</v>
      </c>
      <c r="H104" s="28">
        <v>66296228.520000003</v>
      </c>
      <c r="I104" s="152"/>
      <c r="J104" s="162">
        <v>-104892779.27</v>
      </c>
      <c r="K104" s="152">
        <v>-29306802.550000001</v>
      </c>
      <c r="L104" s="152">
        <v>36524394.039999999</v>
      </c>
      <c r="M104" s="152">
        <v>1736011172.45</v>
      </c>
      <c r="N104" s="170">
        <v>1498700378.9200001</v>
      </c>
      <c r="O104" s="171">
        <v>1332520058.95</v>
      </c>
      <c r="P104" s="172">
        <v>1159427283.52</v>
      </c>
      <c r="Q104" s="134">
        <v>985300652.62</v>
      </c>
      <c r="R104" s="199">
        <v>818145622.97000003</v>
      </c>
      <c r="S104" s="199">
        <v>655092728.08000004</v>
      </c>
      <c r="T104" s="198">
        <v>509037633.43000001</v>
      </c>
      <c r="U104" s="245">
        <v>355369741.53000003</v>
      </c>
      <c r="V104" s="172">
        <v>243356639</v>
      </c>
      <c r="W104" s="201">
        <v>116017186.33</v>
      </c>
      <c r="X104" s="118"/>
    </row>
    <row r="105" spans="1:24" x14ac:dyDescent="0.25">
      <c r="A105" s="91" t="s">
        <v>171</v>
      </c>
      <c r="B105" s="28">
        <v>43739677.130000003</v>
      </c>
      <c r="C105" s="28"/>
      <c r="D105" s="28">
        <v>0</v>
      </c>
      <c r="E105" s="92">
        <v>68062111.879999995</v>
      </c>
      <c r="F105" s="92"/>
      <c r="G105" s="92">
        <v>11188433.84</v>
      </c>
      <c r="H105" s="28">
        <v>0</v>
      </c>
      <c r="I105" s="118"/>
      <c r="J105" s="9"/>
      <c r="K105" s="118"/>
      <c r="L105" s="118"/>
      <c r="M105" s="118"/>
      <c r="N105" s="115"/>
      <c r="O105" s="118"/>
      <c r="P105" s="172"/>
      <c r="Q105" s="134"/>
      <c r="R105" s="199"/>
      <c r="S105" s="199"/>
      <c r="T105" s="198"/>
      <c r="U105" s="199"/>
      <c r="V105" s="172"/>
      <c r="W105" s="201"/>
      <c r="X105" s="118"/>
    </row>
    <row r="106" spans="1:24" x14ac:dyDescent="0.25">
      <c r="A106" s="91" t="s">
        <v>172</v>
      </c>
      <c r="B106" s="28">
        <v>1162343924.96</v>
      </c>
      <c r="C106" s="28">
        <v>1178585274.22</v>
      </c>
      <c r="D106" s="28">
        <v>1225431510.4000001</v>
      </c>
      <c r="E106" s="92">
        <v>1465524777.5</v>
      </c>
      <c r="F106" s="92">
        <v>0</v>
      </c>
      <c r="G106" s="92">
        <v>1530347326.4300001</v>
      </c>
      <c r="H106" s="28">
        <v>1624559517.4100001</v>
      </c>
      <c r="I106" s="157">
        <v>1604843095.1900001</v>
      </c>
      <c r="J106" s="139">
        <v>1741283337.25</v>
      </c>
      <c r="K106" s="157">
        <v>1949686892.8299999</v>
      </c>
      <c r="L106" s="157">
        <v>2199872602.46</v>
      </c>
      <c r="M106" s="157">
        <v>286582308.40000004</v>
      </c>
      <c r="N106" s="139">
        <v>554386101.93000007</v>
      </c>
      <c r="O106" s="157">
        <v>705235984.89999998</v>
      </c>
      <c r="P106" s="207">
        <v>901328760.33000004</v>
      </c>
      <c r="Q106" s="259">
        <v>1079305391.23</v>
      </c>
      <c r="R106" s="206">
        <v>1258945363.6100001</v>
      </c>
      <c r="S106" s="206">
        <v>1433690259.4400001</v>
      </c>
      <c r="T106" s="207">
        <v>1584357454.0899999</v>
      </c>
      <c r="U106" s="206">
        <v>1738175345.99</v>
      </c>
      <c r="V106" s="207">
        <v>1873429457.4300001</v>
      </c>
      <c r="W106" s="259">
        <v>2034451710.6200001</v>
      </c>
      <c r="X106" s="157"/>
    </row>
    <row r="107" spans="1:24" x14ac:dyDescent="0.25">
      <c r="A107" s="91"/>
      <c r="B107" s="22">
        <f t="shared" ref="B107:C107" si="19">SUM(B104:B106)</f>
        <v>1309598577.9400001</v>
      </c>
      <c r="C107" s="22">
        <f t="shared" si="19"/>
        <v>1240868078.29</v>
      </c>
      <c r="D107" s="22">
        <f t="shared" ref="D107:I107" si="20">SUM(D104:D106)</f>
        <v>1261852422.8300002</v>
      </c>
      <c r="E107" s="98">
        <f t="shared" si="20"/>
        <v>1553912263.3</v>
      </c>
      <c r="F107" s="98">
        <f t="shared" si="20"/>
        <v>0</v>
      </c>
      <c r="G107" s="98">
        <f t="shared" si="20"/>
        <v>1599458489.0900002</v>
      </c>
      <c r="H107" s="132">
        <f>SUM(H104:H106)</f>
        <v>1690855745.9300001</v>
      </c>
      <c r="I107" s="153">
        <f t="shared" si="20"/>
        <v>1604843095.1900001</v>
      </c>
      <c r="J107" s="135">
        <v>1636390557.98</v>
      </c>
      <c r="K107" s="153">
        <v>1920380090.28</v>
      </c>
      <c r="L107" s="153">
        <v>2236396996.5</v>
      </c>
      <c r="M107" s="156">
        <f t="shared" ref="M107:X107" si="21">SUM(M104:M106)</f>
        <v>2022593480.8500001</v>
      </c>
      <c r="N107" s="156">
        <f t="shared" si="21"/>
        <v>2053086480.8500001</v>
      </c>
      <c r="O107" s="156">
        <f t="shared" si="21"/>
        <v>2037756043.8499999</v>
      </c>
      <c r="P107" s="200">
        <f t="shared" si="21"/>
        <v>2060756043.8499999</v>
      </c>
      <c r="Q107" s="200">
        <f t="shared" si="21"/>
        <v>2064606043.8499999</v>
      </c>
      <c r="R107" s="200">
        <f t="shared" si="21"/>
        <v>2077090986.5800002</v>
      </c>
      <c r="S107" s="200">
        <f t="shared" si="21"/>
        <v>2088782987.52</v>
      </c>
      <c r="T107" s="200">
        <f t="shared" si="21"/>
        <v>2093395087.52</v>
      </c>
      <c r="U107" s="200">
        <f t="shared" si="21"/>
        <v>2093545087.52</v>
      </c>
      <c r="V107" s="200">
        <f t="shared" si="21"/>
        <v>2116786096.4300001</v>
      </c>
      <c r="W107" s="200">
        <f t="shared" si="21"/>
        <v>2150468896.9500003</v>
      </c>
      <c r="X107" s="156">
        <f t="shared" si="21"/>
        <v>0</v>
      </c>
    </row>
    <row r="108" spans="1:24" x14ac:dyDescent="0.25">
      <c r="A108" s="91"/>
      <c r="B108" s="28">
        <f>+B103-B107</f>
        <v>0</v>
      </c>
      <c r="C108" s="28"/>
      <c r="D108" s="28"/>
      <c r="E108" s="92">
        <f>+E103-E107</f>
        <v>0</v>
      </c>
      <c r="F108" s="92"/>
      <c r="G108" s="92"/>
      <c r="H108" s="28"/>
      <c r="I108" s="118"/>
      <c r="J108" s="9"/>
      <c r="K108" s="118"/>
      <c r="L108" s="118"/>
      <c r="M108" s="118"/>
      <c r="N108" s="115"/>
      <c r="O108" s="118"/>
      <c r="P108" s="172"/>
      <c r="Q108" s="201"/>
      <c r="R108" s="199"/>
      <c r="S108" s="199"/>
      <c r="T108" s="198"/>
      <c r="U108" s="199"/>
      <c r="V108" s="172"/>
      <c r="W108" s="201"/>
      <c r="X108" s="118"/>
    </row>
    <row r="109" spans="1:24" x14ac:dyDescent="0.25">
      <c r="A109" s="93" t="s">
        <v>234</v>
      </c>
      <c r="B109" s="28"/>
      <c r="C109" s="28"/>
      <c r="D109" s="28"/>
      <c r="E109" s="92"/>
      <c r="F109" s="92"/>
      <c r="G109" s="92"/>
      <c r="H109" s="28"/>
      <c r="I109" s="118"/>
      <c r="J109" s="9"/>
      <c r="K109" s="118"/>
      <c r="L109" s="118"/>
      <c r="M109" s="118"/>
      <c r="N109" s="115"/>
      <c r="O109" s="118"/>
      <c r="P109" s="172"/>
      <c r="Q109" s="201"/>
      <c r="R109" s="199"/>
      <c r="S109" s="199"/>
      <c r="T109" s="198"/>
      <c r="U109" s="199"/>
      <c r="V109" s="172"/>
      <c r="W109" s="201"/>
      <c r="X109" s="118"/>
    </row>
    <row r="110" spans="1:24" x14ac:dyDescent="0.25">
      <c r="A110" s="91" t="s">
        <v>182</v>
      </c>
      <c r="B110" s="35">
        <v>967723857</v>
      </c>
      <c r="C110" s="28">
        <v>1068570765</v>
      </c>
      <c r="D110" s="28">
        <v>1066932861.7</v>
      </c>
      <c r="E110" s="92">
        <v>1100540210.77</v>
      </c>
      <c r="F110" s="92">
        <v>1201246812.25</v>
      </c>
      <c r="G110" s="92">
        <v>1234141191.5999999</v>
      </c>
      <c r="H110" s="28">
        <v>1357978096.03</v>
      </c>
      <c r="I110" s="122">
        <v>1530309321.6400001</v>
      </c>
      <c r="J110" s="143">
        <v>1531237371.3700001</v>
      </c>
      <c r="K110" s="122">
        <v>1649706363.8700001</v>
      </c>
      <c r="L110" s="122">
        <v>1890033591.25</v>
      </c>
      <c r="M110" s="122">
        <v>2008379430</v>
      </c>
      <c r="N110" s="122">
        <v>2008379430</v>
      </c>
      <c r="O110" s="122">
        <v>2008379430</v>
      </c>
      <c r="P110" s="202">
        <v>2008379430</v>
      </c>
      <c r="Q110" s="202">
        <v>2008379430</v>
      </c>
      <c r="R110" s="202">
        <v>2008379430</v>
      </c>
      <c r="S110" s="202">
        <v>2008379430</v>
      </c>
      <c r="T110" s="202">
        <v>2008379430</v>
      </c>
      <c r="U110" s="202">
        <v>2008379430</v>
      </c>
      <c r="V110" s="202">
        <v>2008379430</v>
      </c>
      <c r="W110" s="204">
        <v>2008379430</v>
      </c>
      <c r="X110" s="122"/>
    </row>
    <row r="111" spans="1:24" x14ac:dyDescent="0.25">
      <c r="A111" s="91" t="s">
        <v>184</v>
      </c>
      <c r="B111" s="28">
        <v>341874720.94</v>
      </c>
      <c r="C111" s="28">
        <v>172297313.28999999</v>
      </c>
      <c r="D111" s="28">
        <v>194919561.13</v>
      </c>
      <c r="E111" s="99">
        <v>453372052.52999997</v>
      </c>
      <c r="F111" s="99">
        <v>469570831.60000002</v>
      </c>
      <c r="G111" s="99">
        <v>393259325.88999999</v>
      </c>
      <c r="H111" s="120">
        <v>481871983.98000002</v>
      </c>
      <c r="I111" s="122">
        <v>185988332.91</v>
      </c>
      <c r="J111" s="143">
        <v>168482667.42000002</v>
      </c>
      <c r="K111" s="122">
        <v>348350787.88</v>
      </c>
      <c r="L111" s="122">
        <v>346363405.25</v>
      </c>
      <c r="M111" s="122">
        <v>14214050.85</v>
      </c>
      <c r="N111" s="143">
        <v>44707050.850000001</v>
      </c>
      <c r="O111" s="122">
        <v>29376613.850000001</v>
      </c>
      <c r="P111" s="203">
        <v>47376613.850000001</v>
      </c>
      <c r="Q111" s="204">
        <v>54126613.850000001</v>
      </c>
      <c r="R111" s="202">
        <v>68711556.579999998</v>
      </c>
      <c r="S111" s="202">
        <v>68711556.579999998</v>
      </c>
      <c r="T111" s="203">
        <v>85015657.519999996</v>
      </c>
      <c r="U111" s="202">
        <v>85165657.519999996</v>
      </c>
      <c r="V111" s="203">
        <v>108406666.43000001</v>
      </c>
      <c r="W111" s="204">
        <v>141620570</v>
      </c>
      <c r="X111" s="122"/>
    </row>
    <row r="112" spans="1:24" x14ac:dyDescent="0.25">
      <c r="A112" s="93" t="s">
        <v>235</v>
      </c>
      <c r="B112" s="22">
        <f t="shared" ref="B112:I112" si="22">SUM(B110:B111)</f>
        <v>1309598577.9400001</v>
      </c>
      <c r="C112" s="22">
        <f t="shared" si="22"/>
        <v>1240868078.29</v>
      </c>
      <c r="D112" s="22">
        <f t="shared" si="22"/>
        <v>1261852422.8299999</v>
      </c>
      <c r="E112" s="98">
        <f t="shared" si="22"/>
        <v>1553912263.3</v>
      </c>
      <c r="F112" s="98">
        <v>1670817643.8499999</v>
      </c>
      <c r="G112" s="98">
        <f t="shared" si="22"/>
        <v>1627400517.4899998</v>
      </c>
      <c r="H112" s="132">
        <f t="shared" si="22"/>
        <v>1839850080.01</v>
      </c>
      <c r="I112" s="156">
        <f t="shared" si="22"/>
        <v>1716297654.5500002</v>
      </c>
      <c r="J112" s="132">
        <v>1699720038.7900002</v>
      </c>
      <c r="K112" s="156">
        <v>1998057151.75</v>
      </c>
      <c r="L112" s="156">
        <v>2236396996.5</v>
      </c>
      <c r="M112" s="156">
        <f t="shared" ref="M112:X112" si="23">SUM(M110:M111)</f>
        <v>2022593480.8499999</v>
      </c>
      <c r="N112" s="156">
        <f t="shared" si="23"/>
        <v>2053086480.8499999</v>
      </c>
      <c r="O112" s="156">
        <f t="shared" si="23"/>
        <v>2037756043.8499999</v>
      </c>
      <c r="P112" s="200">
        <f t="shared" si="23"/>
        <v>2055756043.8499999</v>
      </c>
      <c r="Q112" s="200">
        <f t="shared" si="23"/>
        <v>2062506043.8499999</v>
      </c>
      <c r="R112" s="200">
        <f t="shared" si="23"/>
        <v>2077090986.5799999</v>
      </c>
      <c r="S112" s="200">
        <f t="shared" si="23"/>
        <v>2077090986.5799999</v>
      </c>
      <c r="T112" s="200">
        <f t="shared" si="23"/>
        <v>2093395087.52</v>
      </c>
      <c r="U112" s="200">
        <f t="shared" si="23"/>
        <v>2093545087.52</v>
      </c>
      <c r="V112" s="200">
        <f t="shared" si="23"/>
        <v>2116786096.4300001</v>
      </c>
      <c r="W112" s="200">
        <f t="shared" si="23"/>
        <v>2150000000</v>
      </c>
      <c r="X112" s="156">
        <f t="shared" si="23"/>
        <v>0</v>
      </c>
    </row>
    <row r="113" spans="1:24" x14ac:dyDescent="0.25">
      <c r="A113" s="91" t="s">
        <v>180</v>
      </c>
      <c r="B113" s="28">
        <v>1213634523.4000001</v>
      </c>
      <c r="C113" s="28">
        <v>1122938219.8399999</v>
      </c>
      <c r="D113" s="28">
        <v>1238430551.6300001</v>
      </c>
      <c r="E113" s="92">
        <v>1407145633.3</v>
      </c>
      <c r="F113" s="92">
        <v>1509185677.3</v>
      </c>
      <c r="G113" s="92">
        <v>1564851199.53</v>
      </c>
      <c r="H113" s="28">
        <v>1471213085.76</v>
      </c>
      <c r="I113" s="122">
        <v>1590981864.9300001</v>
      </c>
      <c r="J113" s="143">
        <v>1611803730.7</v>
      </c>
      <c r="K113" s="122">
        <v>1935249547.9300001</v>
      </c>
      <c r="L113" s="122">
        <v>2125472416.72</v>
      </c>
      <c r="M113" s="122">
        <v>133537297.43000001</v>
      </c>
      <c r="N113" s="143">
        <v>298587397.16000003</v>
      </c>
      <c r="O113" s="122">
        <v>460095657.56999999</v>
      </c>
      <c r="P113" s="203">
        <v>642971949.17999995</v>
      </c>
      <c r="Q113" s="204">
        <v>822316391.33000004</v>
      </c>
      <c r="R113" s="202">
        <v>997544415.14999998</v>
      </c>
      <c r="S113" s="202">
        <v>1168244469.9000001</v>
      </c>
      <c r="T113" s="203">
        <v>1356936628.8700001</v>
      </c>
      <c r="U113" s="202">
        <v>1486973997.46</v>
      </c>
      <c r="V113" s="203">
        <v>1695577880.0599999</v>
      </c>
      <c r="W113" s="204">
        <v>1850486083.6100001</v>
      </c>
      <c r="X113" s="122"/>
    </row>
    <row r="114" spans="1:24" x14ac:dyDescent="0.25">
      <c r="A114" s="91" t="s">
        <v>177</v>
      </c>
      <c r="B114" s="28">
        <v>19186858.640000001</v>
      </c>
      <c r="C114" s="28">
        <v>21990679.219999999</v>
      </c>
      <c r="D114" s="28">
        <v>19812092.899999999</v>
      </c>
      <c r="E114" s="92">
        <v>31153442.219999999</v>
      </c>
      <c r="F114" s="92">
        <v>89767076.5</v>
      </c>
      <c r="G114" s="92">
        <v>37054682.079999998</v>
      </c>
      <c r="H114" s="28">
        <v>141769813.59999999</v>
      </c>
      <c r="I114" s="122">
        <v>57037968.299999997</v>
      </c>
      <c r="J114" s="143">
        <v>26589648.330000002</v>
      </c>
      <c r="K114" s="122">
        <v>44344401.759999998</v>
      </c>
      <c r="L114" s="122">
        <v>103893076.2</v>
      </c>
      <c r="M114" s="122">
        <v>19354600.780000001</v>
      </c>
      <c r="N114" s="143">
        <v>41755982.550000004</v>
      </c>
      <c r="O114" s="122">
        <v>43943021.590000004</v>
      </c>
      <c r="P114" s="203">
        <v>45920167.670000002</v>
      </c>
      <c r="Q114" s="204">
        <v>65003144.93</v>
      </c>
      <c r="R114" s="202">
        <v>49391665.230000004</v>
      </c>
      <c r="S114" s="202">
        <v>72667306.310000002</v>
      </c>
      <c r="T114" s="203">
        <v>83406142.549999997</v>
      </c>
      <c r="U114" s="202">
        <v>91414189.390000001</v>
      </c>
      <c r="V114" s="203">
        <v>126052745.77</v>
      </c>
      <c r="W114" s="204">
        <v>138233593.99000001</v>
      </c>
      <c r="X114" s="122"/>
    </row>
    <row r="115" spans="1:24" x14ac:dyDescent="0.25">
      <c r="A115" s="91" t="s">
        <v>247</v>
      </c>
      <c r="B115" s="28"/>
      <c r="C115" s="28"/>
      <c r="D115" s="28"/>
      <c r="E115" s="92"/>
      <c r="F115" s="92"/>
      <c r="G115" s="92">
        <v>0</v>
      </c>
      <c r="H115" s="28">
        <v>0</v>
      </c>
      <c r="I115" s="118"/>
      <c r="J115" s="9"/>
      <c r="K115" s="118"/>
      <c r="L115" s="118"/>
      <c r="M115" s="118"/>
      <c r="N115" s="115"/>
      <c r="O115" s="118"/>
      <c r="P115" s="172"/>
      <c r="Q115" s="201"/>
      <c r="R115" s="199"/>
      <c r="S115" s="199"/>
      <c r="T115" s="198"/>
      <c r="U115" s="199"/>
      <c r="V115" s="172"/>
      <c r="W115" s="201"/>
      <c r="X115" s="118"/>
    </row>
    <row r="116" spans="1:24" x14ac:dyDescent="0.25">
      <c r="A116" s="91" t="s">
        <v>176</v>
      </c>
      <c r="B116" s="28">
        <v>779282.73</v>
      </c>
      <c r="C116" s="28"/>
      <c r="D116" s="28">
        <v>678832.48</v>
      </c>
      <c r="E116" s="92">
        <v>89761.36</v>
      </c>
      <c r="F116" s="92">
        <v>29232579.350000001</v>
      </c>
      <c r="G116" s="92">
        <v>12755708.630000001</v>
      </c>
      <c r="H116" s="28">
        <v>54270080.82</v>
      </c>
      <c r="I116" s="118">
        <v>0</v>
      </c>
      <c r="J116" s="9">
        <v>410257.5</v>
      </c>
      <c r="K116" s="118">
        <v>0</v>
      </c>
      <c r="L116" s="118"/>
      <c r="M116" s="118">
        <v>12095557.59</v>
      </c>
      <c r="N116" s="115">
        <v>17811888.990000002</v>
      </c>
      <c r="O116" s="118">
        <v>19855012.530000001</v>
      </c>
      <c r="P116" s="172">
        <v>81970918.569999993</v>
      </c>
      <c r="Q116" s="201">
        <v>76316060.730000004</v>
      </c>
      <c r="R116" s="199">
        <v>58906090.530000001</v>
      </c>
      <c r="S116" s="199">
        <v>63589056.870000005</v>
      </c>
      <c r="T116" s="198">
        <v>61780248.469999999</v>
      </c>
      <c r="U116" s="199">
        <v>73790163.850000009</v>
      </c>
      <c r="V116" s="172">
        <v>53722853.539999999</v>
      </c>
      <c r="W116" s="201">
        <v>39419636.050000004</v>
      </c>
      <c r="X116" s="118"/>
    </row>
    <row r="117" spans="1:24" x14ac:dyDescent="0.25">
      <c r="A117" s="93" t="s">
        <v>187</v>
      </c>
      <c r="B117" s="22">
        <f t="shared" ref="B117:G117" si="24">SUM(B113:B116)</f>
        <v>1233600664.7700002</v>
      </c>
      <c r="C117" s="22">
        <f t="shared" si="24"/>
        <v>1144928899.0599999</v>
      </c>
      <c r="D117" s="22">
        <f t="shared" si="24"/>
        <v>1258921477.0100002</v>
      </c>
      <c r="E117" s="100">
        <f t="shared" si="24"/>
        <v>1438388836.8799999</v>
      </c>
      <c r="F117" s="100">
        <v>1628185333.1499999</v>
      </c>
      <c r="G117" s="100">
        <f t="shared" si="24"/>
        <v>1614661590.24</v>
      </c>
      <c r="H117" s="22">
        <f t="shared" ref="H117:I117" si="25">SUM(H113:H116)</f>
        <v>1667252980.1799998</v>
      </c>
      <c r="I117" s="108">
        <f t="shared" si="25"/>
        <v>1648019833.23</v>
      </c>
      <c r="J117" s="22">
        <v>1638803636.53</v>
      </c>
      <c r="K117" s="108">
        <v>1979593949.6900001</v>
      </c>
      <c r="L117" s="108">
        <v>2229365492.9200001</v>
      </c>
      <c r="M117" s="108">
        <f t="shared" ref="M117:X117" si="26">SUM(M113:M116)</f>
        <v>164987455.80000001</v>
      </c>
      <c r="N117" s="108">
        <f t="shared" si="26"/>
        <v>358155268.70000005</v>
      </c>
      <c r="O117" s="108">
        <f t="shared" si="26"/>
        <v>523893691.68999994</v>
      </c>
      <c r="P117" s="205">
        <f t="shared" si="26"/>
        <v>770863035.41999984</v>
      </c>
      <c r="Q117" s="205">
        <f t="shared" si="26"/>
        <v>963635596.99000001</v>
      </c>
      <c r="R117" s="205">
        <f t="shared" si="26"/>
        <v>1105842170.9100001</v>
      </c>
      <c r="S117" s="205">
        <f t="shared" si="26"/>
        <v>1304500833.0799999</v>
      </c>
      <c r="T117" s="205">
        <f t="shared" si="26"/>
        <v>1502123019.8900001</v>
      </c>
      <c r="U117" s="205">
        <f t="shared" si="26"/>
        <v>1652178350.7</v>
      </c>
      <c r="V117" s="205">
        <f t="shared" si="26"/>
        <v>1875353479.3699999</v>
      </c>
      <c r="W117" s="205">
        <f t="shared" si="26"/>
        <v>2028139313.6500001</v>
      </c>
      <c r="X117" s="108">
        <f t="shared" si="26"/>
        <v>0</v>
      </c>
    </row>
    <row r="118" spans="1:24" x14ac:dyDescent="0.25">
      <c r="A118" s="91" t="s">
        <v>183</v>
      </c>
      <c r="B118" s="22">
        <v>75997913.170000002</v>
      </c>
      <c r="C118" s="22">
        <v>95939179.230000004</v>
      </c>
      <c r="D118" s="22">
        <v>2930945.82</v>
      </c>
      <c r="E118" s="100">
        <v>115523426.42</v>
      </c>
      <c r="F118" s="100">
        <v>42632310.700000048</v>
      </c>
      <c r="G118" s="100">
        <f t="shared" ref="G118:I118" si="27">+G112-G117</f>
        <v>12738927.249999762</v>
      </c>
      <c r="H118" s="22">
        <f t="shared" si="27"/>
        <v>172597099.83000016</v>
      </c>
      <c r="I118" s="108">
        <f t="shared" si="27"/>
        <v>68277821.320000172</v>
      </c>
      <c r="J118" s="22">
        <v>60916402.259999998</v>
      </c>
      <c r="K118" s="108">
        <v>18463202.059999943</v>
      </c>
      <c r="L118" s="108">
        <v>7031503.5799999237</v>
      </c>
      <c r="M118" s="108">
        <f>M112-M117</f>
        <v>1857606025.05</v>
      </c>
      <c r="N118" s="108">
        <f t="shared" ref="N118:X118" si="28">N112-N117</f>
        <v>1694931212.1499999</v>
      </c>
      <c r="O118" s="108">
        <f t="shared" si="28"/>
        <v>1513862352.1599998</v>
      </c>
      <c r="P118" s="108">
        <f t="shared" si="28"/>
        <v>1284893008.4300001</v>
      </c>
      <c r="Q118" s="108">
        <f t="shared" si="28"/>
        <v>1098870446.8599999</v>
      </c>
      <c r="R118" s="205">
        <f t="shared" si="28"/>
        <v>971248815.66999984</v>
      </c>
      <c r="S118" s="205">
        <f t="shared" si="28"/>
        <v>772590153.5</v>
      </c>
      <c r="T118" s="205">
        <f t="shared" si="28"/>
        <v>591272067.62999988</v>
      </c>
      <c r="U118" s="205">
        <f t="shared" si="28"/>
        <v>441366736.81999993</v>
      </c>
      <c r="V118" s="205">
        <f t="shared" si="28"/>
        <v>241432617.06000018</v>
      </c>
      <c r="W118" s="205">
        <f t="shared" si="28"/>
        <v>121860686.3499999</v>
      </c>
      <c r="X118" s="108">
        <f t="shared" si="28"/>
        <v>0</v>
      </c>
    </row>
    <row r="119" spans="1:24" x14ac:dyDescent="0.25">
      <c r="A119" s="91"/>
      <c r="B119" s="35"/>
      <c r="E119" s="101"/>
      <c r="F119" s="101"/>
      <c r="G119" s="101"/>
      <c r="I119" s="118"/>
      <c r="J119" s="9"/>
      <c r="K119" s="118"/>
      <c r="L119" s="118"/>
      <c r="M119" s="118"/>
      <c r="N119" s="9"/>
      <c r="O119" s="118"/>
      <c r="P119" s="9"/>
      <c r="Q119" s="134"/>
      <c r="R119" s="199"/>
      <c r="S119" s="199"/>
      <c r="T119" s="172"/>
      <c r="U119" s="199"/>
      <c r="V119" s="172"/>
      <c r="W119" s="201"/>
      <c r="X119" s="118"/>
    </row>
    <row r="120" spans="1:24" ht="15.75" thickBot="1" x14ac:dyDescent="0.3">
      <c r="A120" s="94"/>
      <c r="B120" s="95"/>
      <c r="C120" s="95"/>
      <c r="D120" s="95"/>
      <c r="E120" s="102"/>
      <c r="F120" s="102"/>
      <c r="G120" s="102"/>
      <c r="H120" s="145"/>
      <c r="I120" s="116"/>
      <c r="J120" s="147"/>
      <c r="K120" s="116"/>
      <c r="L120" s="116"/>
      <c r="M120" s="116"/>
      <c r="N120" s="147"/>
      <c r="O120" s="116"/>
      <c r="P120" s="147"/>
      <c r="Q120" s="158"/>
      <c r="R120" s="262"/>
      <c r="S120" s="116"/>
      <c r="T120" s="147"/>
      <c r="U120" s="116"/>
      <c r="V120" s="147"/>
      <c r="W120" s="158"/>
      <c r="X120" s="116"/>
    </row>
    <row r="121" spans="1:24" x14ac:dyDescent="0.25">
      <c r="C121" s="26"/>
      <c r="D121" s="26"/>
      <c r="E121" s="26"/>
      <c r="F121" s="26"/>
      <c r="G121" s="26"/>
      <c r="H121" s="26"/>
    </row>
    <row r="122" spans="1:24" x14ac:dyDescent="0.25">
      <c r="D122" s="37"/>
      <c r="E122" s="28"/>
      <c r="F122" s="28"/>
      <c r="G122" s="28"/>
      <c r="H122" s="28"/>
    </row>
    <row r="123" spans="1:24" x14ac:dyDescent="0.25">
      <c r="E123" s="37"/>
      <c r="F123" s="37"/>
      <c r="G123" s="37"/>
      <c r="H123" s="37"/>
    </row>
  </sheetData>
  <mergeCells count="1">
    <mergeCell ref="M5:X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Balance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2025-01-29T04:12:00Z</dcterms:modified>
</cp:coreProperties>
</file>